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U:\Desktop\"/>
    </mc:Choice>
  </mc:AlternateContent>
  <xr:revisionPtr revIDLastSave="0" documentId="13_ncr:1_{386A3B23-FA9C-4CDB-9B25-6A9BBC06CBE9}" xr6:coauthVersionLast="46" xr6:coauthVersionMax="47" xr10:uidLastSave="{00000000-0000-0000-0000-000000000000}"/>
  <bookViews>
    <workbookView xWindow="0" yWindow="1005" windowWidth="29040" windowHeight="15195" xr2:uid="{00000000-000D-0000-FFFF-FFFF00000000}"/>
  </bookViews>
  <sheets>
    <sheet name="Site Plan Fee Calculator" sheetId="5" r:id="rId1"/>
    <sheet name="Site Plan Payments" sheetId="1" r:id="rId2"/>
    <sheet name="Sheet1" sheetId="7" r:id="rId3"/>
  </sheets>
  <definedNames>
    <definedName name="_xlnm.Print_Area" localSheetId="0">'Site Plan Fee Calculator'!$A$1:$J$20</definedName>
    <definedName name="_xlnm.Print_Area" localSheetId="1">'Site Plan Payments'!$A$1:$W$31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5" l="1"/>
  <c r="E30" i="5"/>
  <c r="D36" i="5" l="1"/>
  <c r="E18" i="1"/>
  <c r="E20" i="1"/>
  <c r="F20" i="1"/>
  <c r="G20" i="1" s="1"/>
  <c r="H20" i="1" s="1"/>
  <c r="I20" i="1" s="1"/>
  <c r="J20" i="1" s="1"/>
  <c r="K20" i="1" s="1"/>
  <c r="L20" i="1" s="1"/>
  <c r="M20" i="1" s="1"/>
  <c r="N20" i="1" s="1"/>
  <c r="O20" i="1" s="1"/>
  <c r="P20" i="1" s="1"/>
  <c r="Q20" i="1" s="1"/>
  <c r="R20" i="1" s="1"/>
  <c r="S20" i="1" s="1"/>
  <c r="T20" i="1" s="1"/>
  <c r="U20" i="1" s="1"/>
  <c r="V20" i="1" s="1"/>
  <c r="E22" i="1"/>
  <c r="E25" i="1" s="1"/>
  <c r="F22" i="1"/>
  <c r="G22" i="1"/>
  <c r="H22" i="1" s="1"/>
  <c r="I22" i="1" s="1"/>
  <c r="J22" i="1" s="1"/>
  <c r="K22" i="1" s="1"/>
  <c r="L22" i="1" s="1"/>
  <c r="M22" i="1" s="1"/>
  <c r="N22" i="1" s="1"/>
  <c r="O22" i="1" s="1"/>
  <c r="P22" i="1" s="1"/>
  <c r="Q22" i="1" s="1"/>
  <c r="R22" i="1" s="1"/>
  <c r="S22" i="1" s="1"/>
  <c r="T22" i="1" s="1"/>
  <c r="U22" i="1" s="1"/>
  <c r="V22" i="1" s="1"/>
  <c r="D25" i="1"/>
  <c r="D8" i="1"/>
  <c r="D10" i="1" s="1"/>
  <c r="E8" i="1"/>
  <c r="E5" i="1"/>
  <c r="F18" i="1" s="1"/>
  <c r="F25" i="1" s="1"/>
  <c r="F5" i="1"/>
  <c r="G18" i="1" s="1"/>
  <c r="G25" i="1" s="1"/>
  <c r="E7" i="1"/>
  <c r="E10" i="1" s="1"/>
  <c r="F7" i="1"/>
  <c r="G7" i="1" s="1"/>
  <c r="G8" i="1"/>
  <c r="H8" i="1"/>
  <c r="I8" i="1"/>
  <c r="J8" i="1"/>
  <c r="K8" i="1"/>
  <c r="F8" i="1"/>
  <c r="D32" i="5"/>
  <c r="E31" i="5" s="1"/>
  <c r="E32" i="5"/>
  <c r="E42" i="5" s="1"/>
  <c r="D40" i="5"/>
  <c r="G5" i="1"/>
  <c r="H18" i="1" s="1"/>
  <c r="F10" i="1"/>
  <c r="G10" i="1" l="1"/>
  <c r="H7" i="1"/>
  <c r="I7" i="1" s="1"/>
  <c r="J7" i="1" s="1"/>
  <c r="K7" i="1" s="1"/>
  <c r="L7" i="1" s="1"/>
  <c r="M7" i="1" s="1"/>
  <c r="N7" i="1" s="1"/>
  <c r="O7" i="1" s="1"/>
  <c r="P7" i="1" s="1"/>
  <c r="Q7" i="1" s="1"/>
  <c r="R7" i="1" s="1"/>
  <c r="S7" i="1" s="1"/>
  <c r="T7" i="1" s="1"/>
  <c r="U7" i="1" s="1"/>
  <c r="V7" i="1" s="1"/>
  <c r="H25" i="1"/>
  <c r="H5" i="1"/>
  <c r="E33" i="5"/>
  <c r="E39" i="5"/>
  <c r="F39" i="5" s="1"/>
  <c r="I13" i="5" s="1"/>
  <c r="E34" i="5"/>
  <c r="F34" i="5" s="1"/>
  <c r="E36" i="5"/>
  <c r="F36" i="5" s="1"/>
  <c r="E40" i="5"/>
  <c r="E35" i="5"/>
  <c r="F35" i="5" s="1"/>
  <c r="E38" i="5"/>
  <c r="I5" i="1" l="1"/>
  <c r="H10" i="1"/>
  <c r="I18" i="1"/>
  <c r="I25" i="1" s="1"/>
  <c r="I7" i="5"/>
  <c r="D8" i="5"/>
  <c r="I8" i="5"/>
  <c r="D10" i="5"/>
  <c r="I10" i="5"/>
  <c r="D7" i="5"/>
  <c r="E41" i="5"/>
  <c r="F41" i="5" s="1"/>
  <c r="E37" i="5"/>
  <c r="F37" i="5" s="1"/>
  <c r="I11" i="5" s="1"/>
  <c r="I10" i="1" l="1"/>
  <c r="J18" i="1"/>
  <c r="J25" i="1" s="1"/>
  <c r="J5" i="1"/>
  <c r="F47" i="5"/>
  <c r="F44" i="5"/>
  <c r="I14" i="5"/>
  <c r="D11" i="5"/>
  <c r="J10" i="1" l="1"/>
  <c r="K18" i="1"/>
  <c r="K25" i="1" s="1"/>
  <c r="K5" i="1"/>
  <c r="L18" i="1" l="1"/>
  <c r="L25" i="1" s="1"/>
  <c r="L5" i="1"/>
  <c r="K10" i="1"/>
  <c r="L10" i="1" l="1"/>
  <c r="M18" i="1"/>
  <c r="M25" i="1" s="1"/>
  <c r="M5" i="1"/>
  <c r="N18" i="1" l="1"/>
  <c r="N25" i="1" s="1"/>
  <c r="N5" i="1"/>
  <c r="M10" i="1"/>
  <c r="N10" i="1" l="1"/>
  <c r="O5" i="1"/>
  <c r="O18" i="1"/>
  <c r="O25" i="1" s="1"/>
  <c r="O10" i="1" l="1"/>
  <c r="P18" i="1"/>
  <c r="P25" i="1" s="1"/>
  <c r="P5" i="1"/>
  <c r="Q5" i="1" l="1"/>
  <c r="Q18" i="1"/>
  <c r="Q25" i="1" s="1"/>
  <c r="P10" i="1"/>
  <c r="Q10" i="1" l="1"/>
  <c r="R5" i="1"/>
  <c r="R18" i="1"/>
  <c r="R25" i="1" s="1"/>
  <c r="S18" i="1" l="1"/>
  <c r="S25" i="1" s="1"/>
  <c r="R10" i="1"/>
  <c r="S5" i="1"/>
  <c r="T18" i="1" l="1"/>
  <c r="T25" i="1" s="1"/>
  <c r="T5" i="1"/>
  <c r="S10" i="1"/>
  <c r="T10" i="1" l="1"/>
  <c r="U5" i="1"/>
  <c r="U18" i="1"/>
  <c r="U25" i="1" s="1"/>
  <c r="V5" i="1" l="1"/>
  <c r="V10" i="1" s="1"/>
  <c r="V18" i="1"/>
  <c r="V25" i="1" s="1"/>
  <c r="U10" i="1"/>
</calcChain>
</file>

<file path=xl/sharedStrings.xml><?xml version="1.0" encoding="utf-8"?>
<sst xmlns="http://schemas.openxmlformats.org/spreadsheetml/2006/main" count="90" uniqueCount="53">
  <si>
    <t>Town of Clifton Park Site Plan Review Calculator</t>
  </si>
  <si>
    <t>Proposed Square Footage:</t>
  </si>
  <si>
    <t>2 Payment Plan</t>
  </si>
  <si>
    <t>3 Payment Plan</t>
  </si>
  <si>
    <t>For Projects that may be decided in 2 Planning Board Review Meetings</t>
  </si>
  <si>
    <t>For Projects that may be decided in 3+ Planning Board Review Meetings</t>
  </si>
  <si>
    <t>Concept Review Meeting</t>
  </si>
  <si>
    <r>
      <rPr>
        <b/>
        <sz val="14"/>
        <rFont val="Arial"/>
        <family val="2"/>
      </rPr>
      <t>1st check</t>
    </r>
    <r>
      <rPr>
        <sz val="14"/>
        <rFont val="Arial"/>
        <family val="2"/>
      </rPr>
      <t xml:space="preserve"> payable to </t>
    </r>
    <r>
      <rPr>
        <i/>
        <u/>
        <sz val="14"/>
        <rFont val="Arial"/>
        <family val="2"/>
      </rPr>
      <t>Town of Clifton Park</t>
    </r>
    <r>
      <rPr>
        <sz val="14"/>
        <rFont val="Arial"/>
        <family val="2"/>
      </rPr>
      <t xml:space="preserve"> for Planning Board Review =</t>
    </r>
  </si>
  <si>
    <r>
      <rPr>
        <b/>
        <sz val="14"/>
        <rFont val="Arial"/>
        <family val="2"/>
      </rPr>
      <t>2nd check</t>
    </r>
    <r>
      <rPr>
        <sz val="14"/>
        <rFont val="Arial"/>
        <family val="2"/>
      </rPr>
      <t xml:space="preserve"> for Engineering Review payable to </t>
    </r>
    <r>
      <rPr>
        <i/>
        <u/>
        <sz val="14"/>
        <rFont val="Arial"/>
        <family val="2"/>
      </rPr>
      <t>Town of Clifton Park</t>
    </r>
    <r>
      <rPr>
        <sz val="14"/>
        <rFont val="Arial"/>
        <family val="2"/>
      </rPr>
      <t xml:space="preserve"> =</t>
    </r>
  </si>
  <si>
    <t>Preliminary Review Meeting w/ Possible Determination</t>
  </si>
  <si>
    <t>Preliminary Review Meeting</t>
  </si>
  <si>
    <t>Final Review Meeting w/ Possible Determination</t>
  </si>
  <si>
    <t>Other Fees prior to Stamping</t>
  </si>
  <si>
    <t>Site Plan Escrow Estimate</t>
  </si>
  <si>
    <t>TBD</t>
  </si>
  <si>
    <t>Landscaping Security Deposit Per Planning Director</t>
  </si>
  <si>
    <t>Additional fees may be charged including but not limited to: SEQR Review, GEIS Study areas, other Impact fees, Clifton Park Water Authority, Open Space Incentive Zoning</t>
  </si>
  <si>
    <t>Project</t>
  </si>
  <si>
    <t>SCHEDULE OF FEES 2015</t>
  </si>
  <si>
    <t>Gross Square Foot of Area</t>
  </si>
  <si>
    <t>Total Estimated Fees</t>
  </si>
  <si>
    <t>Round up to next whole thousand, eg, 3,001 SF = 4,000 SF</t>
  </si>
  <si>
    <t>Site Plan Review</t>
  </si>
  <si>
    <t>Conceptual Review</t>
  </si>
  <si>
    <t>$50/first 2,000GFA + $15/each add'l. 1,000 GFA</t>
  </si>
  <si>
    <t>Preliminary Review</t>
  </si>
  <si>
    <t>$300/first 2,000GFA + $40/each add'l. 1,000 GFA</t>
  </si>
  <si>
    <r>
      <t xml:space="preserve">       </t>
    </r>
    <r>
      <rPr>
        <b/>
        <u/>
        <sz val="12"/>
        <color indexed="8"/>
        <rFont val="Times New Roman"/>
        <family val="1"/>
      </rPr>
      <t>Engineering review fee:</t>
    </r>
    <r>
      <rPr>
        <b/>
        <sz val="12"/>
        <color indexed="8"/>
        <rFont val="Times New Roman"/>
        <family val="1"/>
      </rPr>
      <t xml:space="preserve"> $500 /first 4 lots; + $100/each additional lot </t>
    </r>
    <r>
      <rPr>
        <b/>
        <i/>
        <sz val="12"/>
        <rFont val="Times New Roman"/>
        <family val="1"/>
      </rPr>
      <t>(estimate until Invoiced)</t>
    </r>
  </si>
  <si>
    <t>Final Review</t>
  </si>
  <si>
    <t>$250/first 2,000GFA + $40/each add'l. 1,000 GFA</t>
  </si>
  <si>
    <t>$250/first 4 lots + $30/each lot over 4</t>
  </si>
  <si>
    <t>Total estimated Fees:</t>
  </si>
  <si>
    <t>* Depending on location of lot being subdivided, additional mitigation fees may be required by the Planning Board.  Engineering is only an estimate.  Applicant will be notified if additional monies are needed.</t>
  </si>
  <si>
    <t>2 Meeting Plan</t>
  </si>
  <si>
    <t>For Projects that may be decided in 2 Planning Board Review Meetings.  At the discretion of the Planning Board and the Planning staff, some projects MAY be considered eligible for approval after the 2nd review meeting.</t>
  </si>
  <si>
    <r>
      <t xml:space="preserve">Square Footage                                </t>
    </r>
    <r>
      <rPr>
        <sz val="9"/>
        <rFont val="Arial"/>
        <family val="2"/>
      </rPr>
      <t>Round up to next whole thousand, eg, 3,001 SF = 4,000 SF</t>
    </r>
  </si>
  <si>
    <t>0-2000</t>
  </si>
  <si>
    <t>&gt;20,000</t>
  </si>
  <si>
    <r>
      <t xml:space="preserve">1st check payable to </t>
    </r>
    <r>
      <rPr>
        <i/>
        <u/>
        <sz val="10"/>
        <rFont val="Arial"/>
        <family val="2"/>
      </rPr>
      <t>Town of Clifton Park</t>
    </r>
    <r>
      <rPr>
        <sz val="10"/>
        <rFont val="Arial"/>
      </rPr>
      <t xml:space="preserve"> for Planning Board Review =</t>
    </r>
  </si>
  <si>
    <t>Please Call Planning</t>
  </si>
  <si>
    <r>
      <t xml:space="preserve">2nd check payable to </t>
    </r>
    <r>
      <rPr>
        <u/>
        <sz val="10"/>
        <rFont val="Arial"/>
        <family val="2"/>
      </rPr>
      <t>Town of Clifton Park</t>
    </r>
    <r>
      <rPr>
        <sz val="10"/>
        <rFont val="Arial"/>
      </rPr>
      <t xml:space="preserve"> for Engineering Review  =</t>
    </r>
  </si>
  <si>
    <r>
      <t xml:space="preserve">Estimated </t>
    </r>
    <r>
      <rPr>
        <sz val="12"/>
        <rFont val="Arial"/>
        <family val="2"/>
      </rPr>
      <t>Subtotal</t>
    </r>
  </si>
  <si>
    <t>Site Plan Escrow Account to be established prior to stamping</t>
  </si>
  <si>
    <t>Landscaping Security Deposit to be established prior to stamping</t>
  </si>
  <si>
    <t>3 Meeting Plan</t>
  </si>
  <si>
    <t>For Projects that may be decided in 3 Planning Board Review Meetings</t>
  </si>
  <si>
    <r>
      <t xml:space="preserve">Square Footage                               </t>
    </r>
    <r>
      <rPr>
        <sz val="9"/>
        <rFont val="Arial"/>
        <family val="2"/>
      </rPr>
      <t>Round up to next whole thousand, eg, 3,001 SF = 4,000 SF</t>
    </r>
  </si>
  <si>
    <r>
      <t xml:space="preserve">2nd check for Engineering Review payable to </t>
    </r>
    <r>
      <rPr>
        <i/>
        <u/>
        <sz val="10"/>
        <rFont val="Arial"/>
        <family val="2"/>
      </rPr>
      <t>Town of Clifton Park</t>
    </r>
    <r>
      <rPr>
        <sz val="10"/>
        <rFont val="Arial"/>
      </rPr>
      <t xml:space="preserve"> =</t>
    </r>
  </si>
  <si>
    <t>Final Review Meeting</t>
  </si>
  <si>
    <t>2nd check payable to Town of Clifton Park for Engineering Review  =</t>
  </si>
  <si>
    <t>* The Town collects the fees prior to the Engineer beginning the review process. The Town Engineer always bills the Town, not the applicant. The engineer will determine if additional monies are required and will estimate fees for additional submissions. The Planning Department will notify the applicant and request additional payment.</t>
  </si>
  <si>
    <t>\ additional fees may be charged including but not limited to: SEQR Review, GEIS Study areas, other Impact fees, Clifton Park Water Authority, Open Space Incentive Zoning</t>
  </si>
  <si>
    <r>
      <t xml:space="preserve">       </t>
    </r>
    <r>
      <rPr>
        <b/>
        <u/>
        <sz val="12"/>
        <color indexed="8"/>
        <rFont val="Times New Roman"/>
        <family val="1"/>
      </rPr>
      <t>Engineering review fee:</t>
    </r>
    <r>
      <rPr>
        <b/>
        <sz val="12"/>
        <color indexed="8"/>
        <rFont val="Times New Roman"/>
        <family val="1"/>
      </rPr>
      <t xml:space="preserve"> $650* up to 9,999 SF; $1,000 for 10,000-1000,SF; $1500 over 100,000 SF </t>
    </r>
    <r>
      <rPr>
        <b/>
        <i/>
        <sz val="12"/>
        <rFont val="Times New Roman"/>
        <family val="1"/>
      </rPr>
      <t>(estimate until Invoiced)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</si>
</sst>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_(&quot;$&quot;* #,##0_);_(&quot;$&quot;* \(#,##0\);_(&quot;$&quot;* &quot;-&quot;??_);_(@_)"/>
  </numFmts>
  <fonts count="31" x14ac:knownFonts="1">
    <font>
      <sz val="10"/>
      <name val="Arial"/>
    </font>
    <font>
      <sz val="10"/>
      <name val="Arial"/>
    </font>
    <font>
      <sz val="10"/>
      <name val="Arial"/>
    </font>
    <font>
      <sz val="9"/>
      <name val="Arial"/>
    </font>
    <font>
      <u/>
      <sz val="16"/>
      <name val="Arial"/>
    </font>
    <font>
      <sz val="14"/>
      <name val="Arial"/>
    </font>
    <font>
      <b/>
      <sz val="12"/>
      <name val="Times New Roman"/>
      <family val="1"/>
    </font>
    <font>
      <i/>
      <u/>
      <sz val="10"/>
      <name val="Arial"/>
      <family val="2"/>
    </font>
    <font>
      <sz val="9"/>
      <name val="Times New Roman"/>
      <family val="1"/>
    </font>
    <font>
      <u/>
      <sz val="10"/>
      <name val="Arial"/>
      <family val="2"/>
    </font>
    <font>
      <sz val="8"/>
      <name val="Arial"/>
    </font>
    <font>
      <b/>
      <sz val="12"/>
      <name val="Arial"/>
      <family val="2"/>
    </font>
    <font>
      <sz val="12"/>
      <name val="Arial"/>
      <family val="2"/>
    </font>
    <font>
      <sz val="12"/>
      <name val="Times New Roman"/>
      <family val="1"/>
    </font>
    <font>
      <b/>
      <sz val="14"/>
      <name val="Times New Roman"/>
      <family val="1"/>
    </font>
    <font>
      <b/>
      <sz val="12"/>
      <color indexed="8"/>
      <name val="Times New Roman"/>
      <family val="1"/>
    </font>
    <font>
      <b/>
      <u/>
      <sz val="12"/>
      <color indexed="8"/>
      <name val="Times New Roman"/>
      <family val="1"/>
    </font>
    <font>
      <sz val="12"/>
      <color indexed="9"/>
      <name val="Times New Roman"/>
      <family val="1"/>
    </font>
    <font>
      <sz val="14"/>
      <name val="Times New Roman"/>
      <family val="1"/>
    </font>
    <font>
      <b/>
      <i/>
      <sz val="12"/>
      <name val="Times New Roman"/>
      <family val="1"/>
    </font>
    <font>
      <sz val="12"/>
      <color indexed="10"/>
      <name val="Times New Roman"/>
      <family val="1"/>
    </font>
    <font>
      <u val="singleAccounting"/>
      <sz val="14"/>
      <name val="Times New Roman"/>
      <family val="1"/>
    </font>
    <font>
      <b/>
      <sz val="16"/>
      <name val="Arial"/>
      <family val="2"/>
    </font>
    <font>
      <sz val="9"/>
      <name val="Arial"/>
      <family val="2"/>
    </font>
    <font>
      <sz val="10"/>
      <name val="Arial"/>
      <family val="2"/>
    </font>
    <font>
      <u/>
      <sz val="16"/>
      <name val="Arial"/>
      <family val="2"/>
    </font>
    <font>
      <sz val="18"/>
      <name val="Arial"/>
      <family val="2"/>
    </font>
    <font>
      <sz val="14"/>
      <name val="Arial"/>
      <family val="2"/>
    </font>
    <font>
      <i/>
      <u/>
      <sz val="14"/>
      <name val="Arial"/>
      <family val="2"/>
    </font>
    <font>
      <b/>
      <sz val="14"/>
      <name val="Arial"/>
      <family val="2"/>
    </font>
    <font>
      <sz val="8"/>
      <name val="Arial"/>
      <family val="2"/>
    </font>
  </fonts>
  <fills count="10">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9"/>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9" tint="0.79998168889431442"/>
        <bgColor indexed="64"/>
      </patternFill>
    </fill>
    <fill>
      <patternFill patternType="solid">
        <fgColor rgb="FFCCFFFF"/>
        <bgColor indexed="64"/>
      </patternFill>
    </fill>
  </fills>
  <borders count="41">
    <border>
      <left/>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right style="double">
        <color indexed="64"/>
      </right>
      <top style="double">
        <color indexed="64"/>
      </top>
      <bottom style="thin">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8"/>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8"/>
      </top>
      <bottom/>
      <diagonal/>
    </border>
    <border>
      <left style="medium">
        <color indexed="64"/>
      </left>
      <right style="thin">
        <color indexed="64"/>
      </right>
      <top/>
      <bottom style="medium">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8"/>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double">
        <color indexed="64"/>
      </bottom>
      <diagonal/>
    </border>
    <border>
      <left style="thick">
        <color theme="6" tint="-0.499984740745262"/>
      </left>
      <right style="thick">
        <color theme="6" tint="-0.499984740745262"/>
      </right>
      <top style="thick">
        <color theme="6" tint="-0.499984740745262"/>
      </top>
      <bottom style="thick">
        <color theme="6" tint="-0.499984740745262"/>
      </bottom>
      <diagonal/>
    </border>
    <border>
      <left style="thin">
        <color indexed="64"/>
      </left>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auto="1"/>
      </right>
      <top style="double">
        <color indexed="64"/>
      </top>
      <bottom style="thin">
        <color indexed="64"/>
      </bottom>
      <diagonal/>
    </border>
    <border>
      <left style="double">
        <color indexed="64"/>
      </left>
      <right style="thin">
        <color indexed="64"/>
      </right>
      <top style="thin">
        <color indexed="64"/>
      </top>
      <bottom style="double">
        <color auto="1"/>
      </bottom>
      <diagonal/>
    </border>
    <border>
      <left style="thin">
        <color indexed="64"/>
      </left>
      <right style="thin">
        <color indexed="64"/>
      </right>
      <top style="thin">
        <color indexed="64"/>
      </top>
      <bottom style="thin">
        <color theme="6" tint="-0.499984740745262"/>
      </bottom>
      <diagonal/>
    </border>
  </borders>
  <cellStyleXfs count="2">
    <xf numFmtId="0" fontId="0" fillId="0" borderId="0"/>
    <xf numFmtId="44" fontId="2" fillId="0" borderId="0" applyFont="0" applyFill="0" applyBorder="0" applyAlignment="0" applyProtection="0"/>
  </cellStyleXfs>
  <cellXfs count="167">
    <xf numFmtId="0" fontId="0" fillId="0" borderId="0" xfId="0"/>
    <xf numFmtId="44" fontId="3" fillId="0" borderId="0" xfId="1" applyFont="1" applyAlignment="1">
      <alignment horizontal="right"/>
    </xf>
    <xf numFmtId="44" fontId="3" fillId="0" borderId="0" xfId="1" applyFont="1"/>
    <xf numFmtId="0" fontId="3" fillId="0" borderId="0" xfId="1" applyNumberFormat="1" applyFont="1"/>
    <xf numFmtId="0" fontId="0" fillId="0" borderId="0" xfId="1" applyNumberFormat="1" applyFont="1" applyAlignment="1"/>
    <xf numFmtId="0" fontId="0" fillId="0" borderId="0" xfId="1" applyNumberFormat="1" applyFont="1"/>
    <xf numFmtId="0" fontId="3" fillId="0" borderId="0" xfId="1" applyNumberFormat="1" applyFont="1" applyBorder="1"/>
    <xf numFmtId="0" fontId="11" fillId="0" borderId="0" xfId="0" applyFont="1"/>
    <xf numFmtId="164" fontId="3" fillId="0" borderId="0" xfId="1" applyNumberFormat="1" applyFont="1" applyAlignment="1">
      <alignment horizontal="right"/>
    </xf>
    <xf numFmtId="0" fontId="3" fillId="0" borderId="0" xfId="1" applyNumberFormat="1" applyFont="1" applyAlignment="1">
      <alignment horizontal="right"/>
    </xf>
    <xf numFmtId="0" fontId="0" fillId="3" borderId="1" xfId="0" applyFill="1" applyBorder="1" applyAlignment="1">
      <alignment wrapText="1"/>
    </xf>
    <xf numFmtId="164" fontId="8" fillId="3" borderId="1" xfId="1" applyNumberFormat="1" applyFont="1" applyFill="1" applyBorder="1" applyAlignment="1">
      <alignment horizontal="right"/>
    </xf>
    <xf numFmtId="0" fontId="0" fillId="3" borderId="2" xfId="0" applyFill="1" applyBorder="1" applyAlignment="1">
      <alignment wrapText="1"/>
    </xf>
    <xf numFmtId="164" fontId="8" fillId="3" borderId="2" xfId="1" applyNumberFormat="1" applyFont="1" applyFill="1" applyBorder="1" applyAlignment="1">
      <alignment horizontal="right"/>
    </xf>
    <xf numFmtId="164" fontId="8" fillId="3" borderId="2" xfId="1" applyNumberFormat="1" applyFont="1" applyFill="1" applyBorder="1"/>
    <xf numFmtId="3" fontId="6" fillId="0" borderId="0" xfId="1" applyNumberFormat="1" applyFont="1" applyAlignment="1">
      <alignment horizontal="center" wrapText="1"/>
    </xf>
    <xf numFmtId="164" fontId="8" fillId="0" borderId="0" xfId="1" applyNumberFormat="1" applyFont="1" applyBorder="1"/>
    <xf numFmtId="164" fontId="8" fillId="3" borderId="10" xfId="1" applyNumberFormat="1" applyFont="1" applyFill="1" applyBorder="1"/>
    <xf numFmtId="164" fontId="8" fillId="3" borderId="11" xfId="1" applyNumberFormat="1" applyFont="1" applyFill="1" applyBorder="1"/>
    <xf numFmtId="164" fontId="8" fillId="0" borderId="12" xfId="1" applyNumberFormat="1" applyFont="1" applyFill="1" applyBorder="1"/>
    <xf numFmtId="164" fontId="8" fillId="0" borderId="13" xfId="1" applyNumberFormat="1" applyFont="1" applyFill="1" applyBorder="1"/>
    <xf numFmtId="0" fontId="22" fillId="0" borderId="0" xfId="1" applyNumberFormat="1" applyFont="1"/>
    <xf numFmtId="0" fontId="22" fillId="0" borderId="0" xfId="1" applyNumberFormat="1" applyFont="1" applyBorder="1"/>
    <xf numFmtId="164" fontId="1" fillId="0" borderId="0" xfId="1" applyNumberFormat="1" applyFont="1" applyAlignment="1">
      <alignment horizontal="right"/>
    </xf>
    <xf numFmtId="0" fontId="0" fillId="4" borderId="1" xfId="0" applyFill="1" applyBorder="1" applyAlignment="1">
      <alignment wrapText="1"/>
    </xf>
    <xf numFmtId="164" fontId="8" fillId="4" borderId="1" xfId="1" applyNumberFormat="1" applyFont="1" applyFill="1" applyBorder="1" applyAlignment="1">
      <alignment horizontal="right"/>
    </xf>
    <xf numFmtId="164" fontId="8" fillId="4" borderId="10" xfId="1" applyNumberFormat="1" applyFont="1" applyFill="1" applyBorder="1"/>
    <xf numFmtId="0" fontId="0" fillId="4" borderId="2" xfId="0" applyFill="1" applyBorder="1" applyAlignment="1">
      <alignment wrapText="1"/>
    </xf>
    <xf numFmtId="164" fontId="8" fillId="4" borderId="2" xfId="1" applyNumberFormat="1" applyFont="1" applyFill="1" applyBorder="1" applyAlignment="1">
      <alignment horizontal="right"/>
    </xf>
    <xf numFmtId="164" fontId="8" fillId="4" borderId="2" xfId="1" applyNumberFormat="1" applyFont="1" applyFill="1" applyBorder="1"/>
    <xf numFmtId="164" fontId="8" fillId="4" borderId="11" xfId="1" applyNumberFormat="1" applyFont="1" applyFill="1" applyBorder="1"/>
    <xf numFmtId="164" fontId="8" fillId="5" borderId="10" xfId="1" applyNumberFormat="1" applyFont="1" applyFill="1" applyBorder="1"/>
    <xf numFmtId="164" fontId="8" fillId="5" borderId="2" xfId="1" applyNumberFormat="1" applyFont="1" applyFill="1" applyBorder="1"/>
    <xf numFmtId="164" fontId="8" fillId="5" borderId="2" xfId="1" applyNumberFormat="1" applyFont="1" applyFill="1" applyBorder="1" applyAlignment="1">
      <alignment horizontal="right"/>
    </xf>
    <xf numFmtId="0" fontId="0" fillId="0" borderId="0" xfId="0" applyBorder="1" applyAlignment="1">
      <alignment wrapText="1"/>
    </xf>
    <xf numFmtId="164" fontId="8" fillId="0" borderId="0" xfId="1" applyNumberFormat="1" applyFont="1" applyBorder="1" applyAlignment="1">
      <alignment horizontal="right"/>
    </xf>
    <xf numFmtId="164" fontId="8" fillId="0" borderId="0" xfId="1" applyNumberFormat="1" applyFont="1" applyFill="1" applyBorder="1"/>
    <xf numFmtId="0" fontId="0" fillId="0" borderId="0" xfId="0" applyBorder="1" applyAlignment="1">
      <alignment horizontal="center" vertical="center" wrapText="1"/>
    </xf>
    <xf numFmtId="0" fontId="0" fillId="0" borderId="0" xfId="0" applyBorder="1"/>
    <xf numFmtId="164" fontId="8" fillId="4" borderId="12" xfId="1" applyNumberFormat="1" applyFont="1" applyFill="1" applyBorder="1"/>
    <xf numFmtId="164" fontId="8" fillId="4" borderId="13" xfId="1" applyNumberFormat="1" applyFont="1" applyFill="1" applyBorder="1"/>
    <xf numFmtId="164" fontId="8" fillId="0" borderId="0" xfId="1" applyNumberFormat="1" applyFont="1" applyFill="1" applyBorder="1" applyAlignment="1">
      <alignment vertical="center" wrapText="1"/>
    </xf>
    <xf numFmtId="0" fontId="11" fillId="0" borderId="0" xfId="0" applyFont="1" applyBorder="1"/>
    <xf numFmtId="0" fontId="0" fillId="6" borderId="10" xfId="0" applyFill="1" applyBorder="1" applyAlignment="1">
      <alignment wrapText="1"/>
    </xf>
    <xf numFmtId="164" fontId="8" fillId="6" borderId="10" xfId="1" applyNumberFormat="1" applyFont="1" applyFill="1" applyBorder="1" applyAlignment="1">
      <alignment horizontal="right"/>
    </xf>
    <xf numFmtId="0" fontId="0" fillId="6" borderId="2" xfId="0" applyFill="1" applyBorder="1" applyAlignment="1">
      <alignment wrapText="1"/>
    </xf>
    <xf numFmtId="164" fontId="8" fillId="6" borderId="2" xfId="1" applyNumberFormat="1" applyFont="1" applyFill="1" applyBorder="1" applyAlignment="1">
      <alignment horizontal="right"/>
    </xf>
    <xf numFmtId="164" fontId="8" fillId="6" borderId="10" xfId="1" applyNumberFormat="1" applyFont="1" applyFill="1" applyBorder="1"/>
    <xf numFmtId="164" fontId="8" fillId="6" borderId="2" xfId="1" applyNumberFormat="1" applyFont="1" applyFill="1" applyBorder="1"/>
    <xf numFmtId="164" fontId="8" fillId="6" borderId="11" xfId="1" applyNumberFormat="1" applyFont="1" applyFill="1" applyBorder="1"/>
    <xf numFmtId="164" fontId="8" fillId="6" borderId="13" xfId="1" applyNumberFormat="1" applyFont="1" applyFill="1" applyBorder="1"/>
    <xf numFmtId="0" fontId="13" fillId="0" borderId="0" xfId="0" applyFont="1" applyProtection="1"/>
    <xf numFmtId="0" fontId="22" fillId="0" borderId="0" xfId="0" applyFont="1" applyAlignment="1" applyProtection="1">
      <alignment horizontal="right" vertical="center"/>
    </xf>
    <xf numFmtId="0" fontId="0" fillId="0" borderId="0" xfId="0" applyFill="1" applyProtection="1"/>
    <xf numFmtId="0" fontId="5" fillId="0" borderId="0" xfId="0" applyFont="1" applyFill="1" applyAlignment="1" applyProtection="1">
      <alignment horizontal="right"/>
    </xf>
    <xf numFmtId="0" fontId="5" fillId="0" borderId="0" xfId="0" applyFont="1" applyFill="1" applyAlignment="1" applyProtection="1">
      <alignment horizontal="left"/>
    </xf>
    <xf numFmtId="0" fontId="27" fillId="6" borderId="4" xfId="0" applyFont="1" applyFill="1" applyBorder="1" applyAlignment="1" applyProtection="1">
      <alignment vertical="center" wrapText="1"/>
    </xf>
    <xf numFmtId="44" fontId="11" fillId="6" borderId="7" xfId="1" applyFont="1" applyFill="1" applyBorder="1" applyAlignment="1" applyProtection="1">
      <alignment vertical="center"/>
    </xf>
    <xf numFmtId="0" fontId="27" fillId="6" borderId="6" xfId="0" applyFont="1" applyFill="1" applyBorder="1" applyAlignment="1" applyProtection="1">
      <alignment vertical="center" wrapText="1"/>
    </xf>
    <xf numFmtId="44" fontId="11" fillId="6" borderId="8" xfId="1" applyFont="1" applyFill="1" applyBorder="1" applyAlignment="1" applyProtection="1">
      <alignment vertical="center"/>
    </xf>
    <xf numFmtId="0" fontId="0" fillId="0" borderId="0" xfId="0" applyFill="1" applyBorder="1" applyProtection="1"/>
    <xf numFmtId="0" fontId="0" fillId="0" borderId="0" xfId="0" applyFill="1" applyBorder="1" applyAlignment="1" applyProtection="1">
      <alignment horizontal="center" vertical="center" wrapText="1"/>
    </xf>
    <xf numFmtId="0" fontId="0" fillId="0" borderId="0" xfId="0" applyFill="1" applyBorder="1" applyAlignment="1" applyProtection="1">
      <alignment vertical="center" wrapText="1"/>
    </xf>
    <xf numFmtId="44" fontId="11" fillId="0" borderId="0" xfId="1" applyFont="1" applyFill="1" applyBorder="1" applyAlignment="1" applyProtection="1">
      <alignment vertical="center"/>
    </xf>
    <xf numFmtId="0" fontId="13" fillId="0" borderId="0" xfId="0" applyFont="1" applyBorder="1" applyProtection="1"/>
    <xf numFmtId="0" fontId="27" fillId="9" borderId="4" xfId="0" applyFont="1" applyFill="1" applyBorder="1" applyAlignment="1" applyProtection="1">
      <alignment vertical="center" wrapText="1"/>
    </xf>
    <xf numFmtId="44" fontId="11" fillId="9" borderId="7" xfId="1" applyFont="1" applyFill="1" applyBorder="1" applyAlignment="1" applyProtection="1">
      <alignment vertical="center"/>
    </xf>
    <xf numFmtId="0" fontId="27" fillId="7" borderId="4" xfId="0" applyFont="1" applyFill="1" applyBorder="1" applyAlignment="1" applyProtection="1">
      <alignment vertical="center" wrapText="1"/>
    </xf>
    <xf numFmtId="44" fontId="11" fillId="7" borderId="7" xfId="1" applyFont="1" applyFill="1" applyBorder="1" applyAlignment="1" applyProtection="1">
      <alignment vertical="center"/>
    </xf>
    <xf numFmtId="0" fontId="27" fillId="9" borderId="6" xfId="0" applyFont="1" applyFill="1" applyBorder="1" applyAlignment="1" applyProtection="1">
      <alignment vertical="center" wrapText="1"/>
    </xf>
    <xf numFmtId="44" fontId="11" fillId="9" borderId="8" xfId="1" applyFont="1" applyFill="1" applyBorder="1" applyAlignment="1" applyProtection="1">
      <alignment vertical="center"/>
    </xf>
    <xf numFmtId="0" fontId="27" fillId="7" borderId="6" xfId="0" applyFont="1" applyFill="1" applyBorder="1" applyAlignment="1" applyProtection="1">
      <alignment vertical="center" wrapText="1"/>
    </xf>
    <xf numFmtId="44" fontId="11" fillId="7" borderId="8" xfId="1" applyFont="1" applyFill="1" applyBorder="1" applyAlignment="1" applyProtection="1">
      <alignment vertical="center"/>
    </xf>
    <xf numFmtId="44" fontId="11" fillId="0" borderId="0" xfId="1" applyFont="1" applyFill="1" applyProtection="1"/>
    <xf numFmtId="0" fontId="27" fillId="8" borderId="4" xfId="0" applyFont="1" applyFill="1" applyBorder="1" applyAlignment="1" applyProtection="1">
      <alignment vertical="center" wrapText="1"/>
    </xf>
    <xf numFmtId="44" fontId="11" fillId="8" borderId="7" xfId="1" applyFont="1" applyFill="1" applyBorder="1" applyAlignment="1" applyProtection="1">
      <alignment horizontal="center" vertical="center"/>
    </xf>
    <xf numFmtId="0" fontId="27" fillId="8" borderId="40" xfId="0" applyFont="1" applyFill="1" applyBorder="1" applyAlignment="1" applyProtection="1">
      <alignment vertical="center" wrapText="1"/>
    </xf>
    <xf numFmtId="44" fontId="11" fillId="8" borderId="31" xfId="1" applyFont="1" applyFill="1" applyBorder="1" applyAlignment="1" applyProtection="1">
      <alignment horizontal="center" vertical="center"/>
    </xf>
    <xf numFmtId="0" fontId="30" fillId="8" borderId="6" xfId="0" applyFont="1" applyFill="1" applyBorder="1" applyAlignment="1" applyProtection="1">
      <alignment vertical="center" wrapText="1"/>
    </xf>
    <xf numFmtId="44" fontId="11" fillId="8" borderId="8" xfId="1" applyFont="1" applyFill="1" applyBorder="1" applyAlignment="1" applyProtection="1">
      <alignment horizontal="center" vertical="center"/>
    </xf>
    <xf numFmtId="0" fontId="14" fillId="0" borderId="0" xfId="0" applyFont="1" applyProtection="1"/>
    <xf numFmtId="0" fontId="13" fillId="2" borderId="3" xfId="0" applyFont="1" applyFill="1" applyBorder="1" applyAlignment="1" applyProtection="1">
      <alignment horizontal="right"/>
    </xf>
    <xf numFmtId="0" fontId="20" fillId="0" borderId="0" xfId="0" applyFont="1" applyProtection="1"/>
    <xf numFmtId="0" fontId="17" fillId="0" borderId="0" xfId="0" applyFont="1" applyProtection="1"/>
    <xf numFmtId="0" fontId="15" fillId="0" borderId="37" xfId="0" applyFont="1" applyBorder="1" applyAlignment="1" applyProtection="1">
      <alignment wrapText="1"/>
    </xf>
    <xf numFmtId="165" fontId="18" fillId="0" borderId="37" xfId="1" applyNumberFormat="1" applyFont="1" applyBorder="1" applyProtection="1"/>
    <xf numFmtId="165" fontId="18" fillId="0" borderId="3" xfId="1" applyNumberFormat="1" applyFont="1" applyBorder="1" applyProtection="1"/>
    <xf numFmtId="0" fontId="15" fillId="0" borderId="9" xfId="0" applyFont="1" applyBorder="1" applyAlignment="1" applyProtection="1">
      <alignment wrapText="1"/>
    </xf>
    <xf numFmtId="165" fontId="18" fillId="0" borderId="9" xfId="1" applyNumberFormat="1" applyFont="1" applyBorder="1" applyProtection="1"/>
    <xf numFmtId="165" fontId="18" fillId="0" borderId="0" xfId="1" applyNumberFormat="1" applyFont="1" applyProtection="1"/>
    <xf numFmtId="165" fontId="13" fillId="0" borderId="0" xfId="1" applyNumberFormat="1" applyFont="1" applyProtection="1"/>
    <xf numFmtId="165" fontId="13" fillId="0" borderId="3" xfId="1" applyNumberFormat="1" applyFont="1" applyBorder="1" applyAlignment="1" applyProtection="1">
      <alignment horizontal="left"/>
    </xf>
    <xf numFmtId="165" fontId="13" fillId="0" borderId="3" xfId="1" applyNumberFormat="1" applyFont="1" applyBorder="1" applyProtection="1"/>
    <xf numFmtId="0" fontId="26" fillId="0" borderId="34" xfId="0" applyFont="1" applyBorder="1" applyAlignment="1" applyProtection="1">
      <alignment horizontal="center" vertical="center"/>
      <protection locked="0"/>
    </xf>
    <xf numFmtId="0" fontId="13" fillId="0" borderId="0" xfId="0" applyFont="1" applyAlignment="1" applyProtection="1">
      <alignment horizontal="right" wrapText="1"/>
    </xf>
    <xf numFmtId="0" fontId="15" fillId="0" borderId="3" xfId="0" applyFont="1" applyBorder="1" applyAlignment="1" applyProtection="1">
      <alignment wrapText="1"/>
    </xf>
    <xf numFmtId="0" fontId="13" fillId="0" borderId="0" xfId="0" applyFont="1" applyAlignment="1" applyProtection="1">
      <alignment horizontal="center" wrapText="1"/>
    </xf>
    <xf numFmtId="0" fontId="13" fillId="0" borderId="0" xfId="0" applyFont="1" applyAlignment="1" applyProtection="1">
      <alignment horizontal="center" wrapText="1"/>
    </xf>
    <xf numFmtId="165" fontId="18" fillId="0" borderId="3" xfId="1" applyNumberFormat="1" applyFont="1" applyBorder="1" applyAlignment="1" applyProtection="1">
      <alignment horizontal="right"/>
    </xf>
    <xf numFmtId="165" fontId="18" fillId="0" borderId="35" xfId="1" applyNumberFormat="1" applyFont="1" applyBorder="1" applyAlignment="1" applyProtection="1">
      <alignment horizontal="center"/>
    </xf>
    <xf numFmtId="165" fontId="18" fillId="0" borderId="0" xfId="1" applyNumberFormat="1" applyFont="1" applyBorder="1" applyAlignment="1" applyProtection="1">
      <alignment horizontal="center"/>
    </xf>
    <xf numFmtId="0" fontId="16" fillId="0" borderId="39" xfId="0" applyFont="1" applyBorder="1" applyAlignment="1" applyProtection="1">
      <alignment horizontal="center" vertical="top" wrapText="1"/>
    </xf>
    <xf numFmtId="0" fontId="16" fillId="0" borderId="9" xfId="0" applyFont="1" applyBorder="1" applyAlignment="1" applyProtection="1">
      <alignment horizontal="center" vertical="top" wrapText="1"/>
    </xf>
    <xf numFmtId="165" fontId="21" fillId="0" borderId="0" xfId="1" applyNumberFormat="1" applyFont="1" applyAlignment="1" applyProtection="1">
      <alignment horizontal="center"/>
    </xf>
    <xf numFmtId="165" fontId="18" fillId="0" borderId="9" xfId="1" applyNumberFormat="1" applyFont="1" applyFill="1" applyBorder="1" applyAlignment="1" applyProtection="1">
      <alignment horizontal="center"/>
    </xf>
    <xf numFmtId="165" fontId="18" fillId="0" borderId="29" xfId="1" applyNumberFormat="1" applyFont="1" applyFill="1" applyBorder="1" applyAlignment="1" applyProtection="1">
      <alignment horizontal="center"/>
    </xf>
    <xf numFmtId="165" fontId="18" fillId="0" borderId="3" xfId="1" applyNumberFormat="1" applyFont="1" applyBorder="1" applyAlignment="1" applyProtection="1">
      <alignment horizontal="center"/>
    </xf>
    <xf numFmtId="165" fontId="18" fillId="0" borderId="28" xfId="1" applyNumberFormat="1" applyFont="1" applyBorder="1" applyAlignment="1" applyProtection="1">
      <alignment horizontal="center"/>
    </xf>
    <xf numFmtId="165" fontId="18" fillId="0" borderId="3" xfId="1" applyNumberFormat="1" applyFont="1" applyFill="1" applyBorder="1" applyAlignment="1" applyProtection="1">
      <alignment horizontal="center"/>
    </xf>
    <xf numFmtId="165" fontId="18" fillId="0" borderId="28" xfId="1" applyNumberFormat="1" applyFont="1" applyFill="1" applyBorder="1" applyAlignment="1" applyProtection="1">
      <alignment horizontal="center"/>
    </xf>
    <xf numFmtId="0" fontId="15" fillId="0" borderId="0" xfId="0" applyFont="1" applyAlignment="1" applyProtection="1">
      <alignment horizontal="center" wrapText="1"/>
    </xf>
    <xf numFmtId="0" fontId="16" fillId="0" borderId="0" xfId="0" applyFont="1" applyAlignment="1" applyProtection="1">
      <alignment horizontal="center" wrapText="1"/>
    </xf>
    <xf numFmtId="0" fontId="13" fillId="0" borderId="0" xfId="0" applyFont="1" applyAlignment="1" applyProtection="1">
      <alignment wrapText="1"/>
    </xf>
    <xf numFmtId="0" fontId="15" fillId="0" borderId="3" xfId="0" applyFont="1" applyBorder="1" applyAlignment="1" applyProtection="1">
      <alignment horizontal="left" wrapText="1"/>
    </xf>
    <xf numFmtId="0" fontId="13" fillId="0" borderId="0" xfId="0" applyFont="1" applyAlignment="1" applyProtection="1">
      <alignment horizontal="right" wrapText="1"/>
    </xf>
    <xf numFmtId="0" fontId="15" fillId="0" borderId="3" xfId="0" applyFont="1" applyBorder="1" applyAlignment="1" applyProtection="1">
      <alignment wrapText="1"/>
    </xf>
    <xf numFmtId="0" fontId="16" fillId="0" borderId="32" xfId="0" applyFont="1" applyBorder="1" applyAlignment="1" applyProtection="1">
      <alignment horizontal="center" vertical="center" wrapText="1"/>
    </xf>
    <xf numFmtId="0" fontId="16" fillId="0" borderId="3" xfId="0" applyFont="1" applyBorder="1" applyAlignment="1" applyProtection="1">
      <alignment horizontal="center" vertical="center" wrapText="1"/>
    </xf>
    <xf numFmtId="165" fontId="18" fillId="0" borderId="37" xfId="1" applyNumberFormat="1" applyFont="1" applyBorder="1" applyAlignment="1" applyProtection="1">
      <alignment horizontal="center"/>
    </xf>
    <xf numFmtId="165" fontId="18" fillId="0" borderId="38" xfId="1" applyNumberFormat="1" applyFont="1" applyBorder="1" applyAlignment="1" applyProtection="1">
      <alignment horizontal="center"/>
    </xf>
    <xf numFmtId="0" fontId="16" fillId="0" borderId="36" xfId="0" applyFont="1" applyBorder="1" applyAlignment="1" applyProtection="1">
      <alignment horizontal="center" vertical="center" wrapText="1"/>
    </xf>
    <xf numFmtId="0" fontId="16" fillId="0" borderId="37" xfId="0" applyFont="1" applyBorder="1" applyAlignment="1" applyProtection="1">
      <alignment horizontal="center" vertical="center" wrapText="1"/>
    </xf>
    <xf numFmtId="0" fontId="22" fillId="0" borderId="0" xfId="0" applyFont="1" applyAlignment="1" applyProtection="1">
      <alignment horizontal="center" vertical="center"/>
    </xf>
    <xf numFmtId="0" fontId="4" fillId="0" borderId="0" xfId="0" applyFont="1" applyFill="1" applyAlignment="1" applyProtection="1">
      <alignment horizontal="center"/>
    </xf>
    <xf numFmtId="0" fontId="0" fillId="0" borderId="0" xfId="0" applyFill="1" applyAlignment="1" applyProtection="1">
      <alignment horizontal="center"/>
    </xf>
    <xf numFmtId="0" fontId="0" fillId="6" borderId="26" xfId="0" applyFill="1" applyBorder="1" applyAlignment="1" applyProtection="1">
      <alignment horizontal="center" vertical="center" wrapText="1"/>
    </xf>
    <xf numFmtId="0" fontId="0" fillId="6" borderId="33" xfId="0" applyFill="1" applyBorder="1" applyAlignment="1" applyProtection="1">
      <alignment horizontal="center" vertical="center" wrapText="1"/>
    </xf>
    <xf numFmtId="0" fontId="0" fillId="8" borderId="26" xfId="0" applyFill="1" applyBorder="1" applyAlignment="1" applyProtection="1">
      <alignment horizontal="center" vertical="center" wrapText="1"/>
    </xf>
    <xf numFmtId="0" fontId="0" fillId="8" borderId="30" xfId="0" applyFill="1" applyBorder="1" applyAlignment="1" applyProtection="1">
      <alignment horizontal="center" vertical="center" wrapText="1"/>
    </xf>
    <xf numFmtId="0" fontId="0" fillId="8" borderId="27" xfId="0" applyFill="1" applyBorder="1" applyAlignment="1" applyProtection="1">
      <alignment horizontal="center" vertical="center" wrapText="1"/>
    </xf>
    <xf numFmtId="0" fontId="24" fillId="7" borderId="26" xfId="0" applyFont="1" applyFill="1" applyBorder="1" applyAlignment="1" applyProtection="1">
      <alignment horizontal="center" vertical="center" wrapText="1"/>
    </xf>
    <xf numFmtId="0" fontId="0" fillId="7" borderId="27" xfId="0" applyFill="1" applyBorder="1" applyAlignment="1" applyProtection="1">
      <alignment horizontal="center" vertical="center" wrapText="1"/>
    </xf>
    <xf numFmtId="0" fontId="24" fillId="9" borderId="26" xfId="0" applyFont="1" applyFill="1" applyBorder="1" applyAlignment="1" applyProtection="1">
      <alignment horizontal="center" vertical="center" wrapText="1"/>
    </xf>
    <xf numFmtId="0" fontId="0" fillId="9" borderId="27" xfId="0" applyFill="1" applyBorder="1" applyAlignment="1" applyProtection="1">
      <alignment horizontal="center" vertical="center" wrapText="1"/>
    </xf>
    <xf numFmtId="0" fontId="25" fillId="0" borderId="0" xfId="0" applyFont="1" applyFill="1" applyAlignment="1" applyProtection="1">
      <alignment horizontal="center"/>
    </xf>
    <xf numFmtId="0" fontId="24" fillId="0" borderId="5" xfId="0" applyFont="1" applyFill="1" applyBorder="1" applyAlignment="1" applyProtection="1">
      <alignment horizontal="left" wrapText="1"/>
    </xf>
    <xf numFmtId="0" fontId="24" fillId="9" borderId="24" xfId="0" applyFont="1" applyFill="1" applyBorder="1" applyAlignment="1" applyProtection="1">
      <alignment horizontal="center" vertical="center" wrapText="1"/>
    </xf>
    <xf numFmtId="0" fontId="24" fillId="9" borderId="25" xfId="0" applyFont="1" applyFill="1" applyBorder="1" applyAlignment="1" applyProtection="1">
      <alignment horizontal="center" vertical="center" wrapText="1"/>
    </xf>
    <xf numFmtId="0" fontId="24" fillId="0" borderId="0" xfId="0" applyFont="1" applyFill="1" applyAlignment="1" applyProtection="1">
      <alignment horizontal="center"/>
    </xf>
    <xf numFmtId="0" fontId="3" fillId="8" borderId="14" xfId="0" applyFont="1" applyFill="1" applyBorder="1" applyAlignment="1">
      <alignment horizontal="center" vertical="center" wrapText="1"/>
    </xf>
    <xf numFmtId="0" fontId="3" fillId="8" borderId="15" xfId="0" applyFont="1" applyFill="1" applyBorder="1" applyAlignment="1">
      <alignment horizontal="center" vertical="center" wrapText="1"/>
    </xf>
    <xf numFmtId="0" fontId="10" fillId="0" borderId="0" xfId="0" applyFont="1" applyAlignment="1">
      <alignment horizontal="left" wrapText="1"/>
    </xf>
    <xf numFmtId="0" fontId="30" fillId="0" borderId="0" xfId="0" applyFont="1" applyAlignment="1">
      <alignment horizontal="left"/>
    </xf>
    <xf numFmtId="0" fontId="10" fillId="0" borderId="0" xfId="0" applyFont="1" applyAlignment="1">
      <alignment horizontal="left"/>
    </xf>
    <xf numFmtId="0" fontId="0" fillId="8" borderId="16" xfId="0" applyFill="1" applyBorder="1" applyAlignment="1">
      <alignment horizontal="center" vertical="center" wrapText="1"/>
    </xf>
    <xf numFmtId="0" fontId="0" fillId="8" borderId="17" xfId="0" applyFill="1" applyBorder="1" applyAlignment="1">
      <alignment horizontal="center" vertical="center" wrapText="1"/>
    </xf>
    <xf numFmtId="0" fontId="0" fillId="8" borderId="18" xfId="0" applyFill="1" applyBorder="1" applyAlignment="1">
      <alignment horizontal="center" vertical="center" wrapText="1"/>
    </xf>
    <xf numFmtId="0" fontId="0" fillId="8" borderId="22" xfId="0" applyFill="1" applyBorder="1" applyAlignment="1">
      <alignment horizontal="center" vertical="center" wrapText="1"/>
    </xf>
    <xf numFmtId="0" fontId="0" fillId="8" borderId="23" xfId="0" applyFill="1" applyBorder="1" applyAlignment="1">
      <alignment horizontal="center" vertical="center" wrapText="1"/>
    </xf>
    <xf numFmtId="0" fontId="0" fillId="8" borderId="12" xfId="0" applyFill="1" applyBorder="1" applyAlignment="1">
      <alignment horizontal="center" vertical="center" wrapText="1"/>
    </xf>
    <xf numFmtId="0" fontId="0" fillId="6" borderId="14" xfId="0" applyFill="1" applyBorder="1" applyAlignment="1">
      <alignment horizontal="center" vertical="center" wrapText="1"/>
    </xf>
    <xf numFmtId="0" fontId="0" fillId="6" borderId="15" xfId="0" applyFill="1" applyBorder="1" applyAlignment="1">
      <alignment horizontal="center" vertical="center" wrapText="1"/>
    </xf>
    <xf numFmtId="164" fontId="8" fillId="0" borderId="19" xfId="1" applyNumberFormat="1" applyFont="1" applyFill="1" applyBorder="1" applyAlignment="1">
      <alignment horizontal="center" vertical="center" wrapText="1"/>
    </xf>
    <xf numFmtId="164" fontId="8" fillId="0" borderId="20" xfId="1" applyNumberFormat="1" applyFont="1" applyFill="1" applyBorder="1" applyAlignment="1">
      <alignment horizontal="center" vertical="center" wrapText="1"/>
    </xf>
    <xf numFmtId="164" fontId="8" fillId="0" borderId="21" xfId="1" applyNumberFormat="1" applyFont="1" applyFill="1" applyBorder="1" applyAlignment="1">
      <alignment horizontal="center" vertical="center" wrapText="1"/>
    </xf>
    <xf numFmtId="0" fontId="4" fillId="0" borderId="0" xfId="0" applyFont="1" applyAlignment="1">
      <alignment horizontal="center"/>
    </xf>
    <xf numFmtId="0" fontId="10" fillId="4" borderId="24"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5" fillId="0" borderId="11" xfId="0" applyFont="1" applyBorder="1" applyAlignment="1">
      <alignment horizontal="left" wrapText="1"/>
    </xf>
    <xf numFmtId="164" fontId="8" fillId="0" borderId="19" xfId="1" applyNumberFormat="1" applyFont="1" applyBorder="1" applyAlignment="1">
      <alignment horizontal="center" vertical="center" wrapText="1"/>
    </xf>
    <xf numFmtId="164" fontId="8" fillId="0" borderId="20" xfId="1" applyNumberFormat="1" applyFont="1" applyBorder="1" applyAlignment="1">
      <alignment horizontal="center" vertical="center" wrapText="1"/>
    </xf>
    <xf numFmtId="164" fontId="8" fillId="0" borderId="21" xfId="1" applyNumberFormat="1" applyFont="1" applyBorder="1" applyAlignment="1">
      <alignment horizontal="center" vertical="center" wrapText="1"/>
    </xf>
    <xf numFmtId="0" fontId="0" fillId="3" borderId="24" xfId="0" applyFill="1" applyBorder="1" applyAlignment="1">
      <alignment horizontal="center" vertical="center" wrapText="1"/>
    </xf>
    <xf numFmtId="0" fontId="0" fillId="3" borderId="15" xfId="0" applyFill="1" applyBorder="1" applyAlignment="1">
      <alignment horizontal="center" vertical="center" wrapText="1"/>
    </xf>
    <xf numFmtId="0" fontId="0" fillId="4" borderId="24" xfId="0" applyFill="1" applyBorder="1" applyAlignment="1">
      <alignment horizontal="center" vertical="center" wrapText="1"/>
    </xf>
    <xf numFmtId="0" fontId="0" fillId="4" borderId="15" xfId="0" applyFill="1" applyBorder="1" applyAlignment="1">
      <alignment horizontal="center" vertical="center" wrapText="1"/>
    </xf>
  </cellXfs>
  <cellStyles count="2">
    <cellStyle name="Currency" xfId="1" builtinId="4"/>
    <cellStyle name="Normal" xfId="0" builtinId="0"/>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219076</xdr:colOff>
      <xdr:row>0</xdr:row>
      <xdr:rowOff>160919</xdr:rowOff>
    </xdr:from>
    <xdr:to>
      <xdr:col>2</xdr:col>
      <xdr:colOff>314325</xdr:colOff>
      <xdr:row>3</xdr:row>
      <xdr:rowOff>191506</xdr:rowOff>
    </xdr:to>
    <xdr:pic>
      <xdr:nvPicPr>
        <xdr:cNvPr id="2" name="Picture 1" descr="Copy of Town_Logo.G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rot="10800000" flipH="1" flipV="1">
          <a:off x="219076" y="160919"/>
          <a:ext cx="1228724" cy="12212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50"/>
  <sheetViews>
    <sheetView showGridLines="0" tabSelected="1" zoomScale="91" zoomScaleNormal="91" workbookViewId="0">
      <selection activeCell="A29" sqref="A29:XFD49"/>
    </sheetView>
  </sheetViews>
  <sheetFormatPr defaultRowHeight="15.75" x14ac:dyDescent="0.25"/>
  <cols>
    <col min="1" max="1" width="4" style="51" customWidth="1"/>
    <col min="2" max="2" width="13" style="51" customWidth="1"/>
    <col min="3" max="3" width="45.7109375" style="51" customWidth="1"/>
    <col min="4" max="4" width="19.5703125" style="51" customWidth="1"/>
    <col min="5" max="5" width="7.5703125" style="51" customWidth="1"/>
    <col min="6" max="6" width="5.42578125" style="51" customWidth="1"/>
    <col min="7" max="7" width="14.140625" style="51" customWidth="1"/>
    <col min="8" max="8" width="45.7109375" style="51" customWidth="1"/>
    <col min="9" max="9" width="18" style="51" customWidth="1"/>
    <col min="10" max="16384" width="9.140625" style="51"/>
  </cols>
  <sheetData>
    <row r="1" spans="1:9" ht="42" customHeight="1" thickBot="1" x14ac:dyDescent="0.3">
      <c r="C1" s="122" t="s">
        <v>0</v>
      </c>
      <c r="D1" s="122"/>
      <c r="E1" s="122"/>
      <c r="F1" s="122"/>
      <c r="G1" s="122"/>
      <c r="H1" s="122"/>
      <c r="I1" s="122"/>
    </row>
    <row r="2" spans="1:9" ht="35.25" customHeight="1" thickTop="1" thickBot="1" x14ac:dyDescent="0.3">
      <c r="C2" s="52" t="s">
        <v>1</v>
      </c>
      <c r="D2" s="93"/>
    </row>
    <row r="3" spans="1:9" ht="16.5" thickTop="1" x14ac:dyDescent="0.25"/>
    <row r="4" spans="1:9" ht="20.25" x14ac:dyDescent="0.3">
      <c r="A4" s="53"/>
      <c r="B4" s="123" t="s">
        <v>2</v>
      </c>
      <c r="C4" s="123"/>
      <c r="D4" s="123"/>
      <c r="G4" s="134" t="s">
        <v>3</v>
      </c>
      <c r="H4" s="123"/>
      <c r="I4" s="123"/>
    </row>
    <row r="5" spans="1:9" x14ac:dyDescent="0.25">
      <c r="A5" s="53"/>
      <c r="B5" s="124" t="s">
        <v>4</v>
      </c>
      <c r="C5" s="124"/>
      <c r="D5" s="124"/>
      <c r="G5" s="138" t="s">
        <v>5</v>
      </c>
      <c r="H5" s="124"/>
      <c r="I5" s="124"/>
    </row>
    <row r="6" spans="1:9" ht="16.5" customHeight="1" thickBot="1" x14ac:dyDescent="0.3">
      <c r="A6" s="53"/>
      <c r="B6" s="53"/>
      <c r="C6" s="54"/>
      <c r="D6" s="55"/>
    </row>
    <row r="7" spans="1:9" ht="56.25" thickTop="1" x14ac:dyDescent="0.25">
      <c r="A7" s="53"/>
      <c r="B7" s="125" t="s">
        <v>6</v>
      </c>
      <c r="C7" s="56" t="s">
        <v>7</v>
      </c>
      <c r="D7" s="57">
        <f>F34</f>
        <v>50</v>
      </c>
      <c r="G7" s="125" t="s">
        <v>6</v>
      </c>
      <c r="H7" s="56" t="s">
        <v>7</v>
      </c>
      <c r="I7" s="57">
        <f>F34</f>
        <v>50</v>
      </c>
    </row>
    <row r="8" spans="1:9" ht="48.75" customHeight="1" thickBot="1" x14ac:dyDescent="0.3">
      <c r="A8" s="53"/>
      <c r="B8" s="126"/>
      <c r="C8" s="58" t="s">
        <v>8</v>
      </c>
      <c r="D8" s="59">
        <f>F35</f>
        <v>650</v>
      </c>
      <c r="G8" s="126"/>
      <c r="H8" s="58" t="s">
        <v>8</v>
      </c>
      <c r="I8" s="59">
        <f>F35</f>
        <v>650</v>
      </c>
    </row>
    <row r="9" spans="1:9" ht="17.25" thickTop="1" thickBot="1" x14ac:dyDescent="0.3">
      <c r="A9" s="60"/>
      <c r="B9" s="61"/>
      <c r="C9" s="62"/>
      <c r="D9" s="63"/>
      <c r="E9" s="64"/>
      <c r="G9" s="61"/>
      <c r="H9" s="62"/>
      <c r="I9" s="63"/>
    </row>
    <row r="10" spans="1:9" ht="48.75" customHeight="1" thickTop="1" x14ac:dyDescent="0.25">
      <c r="A10" s="53"/>
      <c r="B10" s="136" t="s">
        <v>9</v>
      </c>
      <c r="C10" s="65" t="s">
        <v>7</v>
      </c>
      <c r="D10" s="66">
        <f>F36+F39</f>
        <v>550</v>
      </c>
      <c r="G10" s="130" t="s">
        <v>10</v>
      </c>
      <c r="H10" s="67" t="s">
        <v>7</v>
      </c>
      <c r="I10" s="68">
        <f>F36</f>
        <v>300</v>
      </c>
    </row>
    <row r="11" spans="1:9" ht="48.75" customHeight="1" thickBot="1" x14ac:dyDescent="0.3">
      <c r="A11" s="53"/>
      <c r="B11" s="137"/>
      <c r="C11" s="69" t="s">
        <v>8</v>
      </c>
      <c r="D11" s="70">
        <f>F37+F41</f>
        <v>3250</v>
      </c>
      <c r="G11" s="131"/>
      <c r="H11" s="71" t="s">
        <v>8</v>
      </c>
      <c r="I11" s="72">
        <f>F37</f>
        <v>1500</v>
      </c>
    </row>
    <row r="12" spans="1:9" ht="16.5" thickBot="1" x14ac:dyDescent="0.3">
      <c r="A12" s="53"/>
      <c r="B12" s="61"/>
      <c r="C12" s="62"/>
      <c r="D12" s="63"/>
      <c r="G12" s="61"/>
      <c r="H12" s="62"/>
      <c r="I12" s="63"/>
    </row>
    <row r="13" spans="1:9" ht="48.75" customHeight="1" thickTop="1" x14ac:dyDescent="0.25">
      <c r="A13" s="53"/>
      <c r="G13" s="132" t="s">
        <v>11</v>
      </c>
      <c r="H13" s="65" t="s">
        <v>7</v>
      </c>
      <c r="I13" s="66">
        <f>F39</f>
        <v>250</v>
      </c>
    </row>
    <row r="14" spans="1:9" ht="48.75" customHeight="1" thickBot="1" x14ac:dyDescent="0.3">
      <c r="A14" s="53"/>
      <c r="G14" s="133"/>
      <c r="H14" s="69" t="s">
        <v>8</v>
      </c>
      <c r="I14" s="70">
        <f>F41</f>
        <v>1750</v>
      </c>
    </row>
    <row r="15" spans="1:9" ht="32.25" customHeight="1" thickTop="1" thickBot="1" x14ac:dyDescent="0.3">
      <c r="A15" s="53"/>
      <c r="B15" s="135" t="s">
        <v>12</v>
      </c>
      <c r="C15" s="135"/>
      <c r="D15" s="73"/>
      <c r="G15" s="135" t="s">
        <v>12</v>
      </c>
      <c r="H15" s="135"/>
      <c r="I15" s="73"/>
    </row>
    <row r="16" spans="1:9" ht="36.75" customHeight="1" thickTop="1" x14ac:dyDescent="0.25">
      <c r="A16" s="53"/>
      <c r="B16" s="127" t="s">
        <v>12</v>
      </c>
      <c r="C16" s="74" t="s">
        <v>13</v>
      </c>
      <c r="D16" s="75" t="s">
        <v>14</v>
      </c>
      <c r="G16" s="127" t="s">
        <v>12</v>
      </c>
      <c r="H16" s="74" t="s">
        <v>13</v>
      </c>
      <c r="I16" s="75" t="s">
        <v>14</v>
      </c>
    </row>
    <row r="17" spans="1:9" ht="36.75" customHeight="1" x14ac:dyDescent="0.25">
      <c r="A17" s="53"/>
      <c r="B17" s="128"/>
      <c r="C17" s="76" t="s">
        <v>15</v>
      </c>
      <c r="D17" s="77"/>
      <c r="G17" s="128"/>
      <c r="H17" s="76" t="s">
        <v>15</v>
      </c>
      <c r="I17" s="77"/>
    </row>
    <row r="18" spans="1:9" ht="36.75" customHeight="1" thickBot="1" x14ac:dyDescent="0.3">
      <c r="A18" s="53"/>
      <c r="B18" s="129"/>
      <c r="C18" s="78" t="s">
        <v>16</v>
      </c>
      <c r="D18" s="79" t="s">
        <v>14</v>
      </c>
      <c r="G18" s="129"/>
      <c r="H18" s="78" t="s">
        <v>16</v>
      </c>
      <c r="I18" s="79" t="s">
        <v>14</v>
      </c>
    </row>
    <row r="19" spans="1:9" ht="16.5" thickTop="1" x14ac:dyDescent="0.25"/>
    <row r="29" spans="1:9" ht="18.75" hidden="1" x14ac:dyDescent="0.3">
      <c r="A29" s="80" t="s">
        <v>17</v>
      </c>
    </row>
    <row r="30" spans="1:9" ht="78.75" hidden="1" x14ac:dyDescent="0.25">
      <c r="A30" s="110" t="s">
        <v>18</v>
      </c>
      <c r="B30" s="110"/>
      <c r="C30" s="110"/>
      <c r="D30" s="94" t="s">
        <v>19</v>
      </c>
      <c r="E30" s="81">
        <f>D2</f>
        <v>0</v>
      </c>
      <c r="F30" s="96" t="s">
        <v>20</v>
      </c>
    </row>
    <row r="31" spans="1:9" ht="19.5" hidden="1" customHeight="1" x14ac:dyDescent="0.25">
      <c r="A31" s="114" t="s">
        <v>21</v>
      </c>
      <c r="B31" s="114"/>
      <c r="C31" s="114"/>
      <c r="D31" s="114"/>
      <c r="E31" s="82">
        <f>ROUND(D32,-3)</f>
        <v>0</v>
      </c>
    </row>
    <row r="32" spans="1:9" ht="18" hidden="1" customHeight="1" x14ac:dyDescent="0.25">
      <c r="A32" s="111" t="s">
        <v>22</v>
      </c>
      <c r="B32" s="111"/>
      <c r="C32" s="111"/>
      <c r="D32" s="83">
        <f>E30+499</f>
        <v>499</v>
      </c>
      <c r="E32" s="83">
        <f>IF(E30&lt;100001,500,1000)</f>
        <v>500</v>
      </c>
    </row>
    <row r="33" spans="1:7" ht="16.5" hidden="1" thickBot="1" x14ac:dyDescent="0.3">
      <c r="A33" s="112"/>
      <c r="B33" s="112"/>
      <c r="C33" s="112"/>
      <c r="E33" s="83">
        <f>IF(E31&lt;100001,1000,2000)</f>
        <v>1000</v>
      </c>
    </row>
    <row r="34" spans="1:7" ht="42.75" hidden="1" customHeight="1" thickTop="1" x14ac:dyDescent="0.3">
      <c r="A34" s="120" t="s">
        <v>23</v>
      </c>
      <c r="B34" s="121"/>
      <c r="C34" s="84" t="s">
        <v>24</v>
      </c>
      <c r="D34" s="85">
        <v>50</v>
      </c>
      <c r="E34" s="85">
        <f>IF(E$31&gt;2000,($E31-2000)/1000*15,0)</f>
        <v>0</v>
      </c>
      <c r="F34" s="118">
        <f>SUM(D34:E34)</f>
        <v>50</v>
      </c>
      <c r="G34" s="119"/>
    </row>
    <row r="35" spans="1:7" ht="83.25" hidden="1" customHeight="1" x14ac:dyDescent="0.3">
      <c r="A35" s="116"/>
      <c r="B35" s="117"/>
      <c r="C35" s="95" t="s">
        <v>52</v>
      </c>
      <c r="D35" s="86">
        <v>650</v>
      </c>
      <c r="E35" s="86">
        <f>IF($E$30&lt;10000,0,$E$32)</f>
        <v>0</v>
      </c>
      <c r="F35" s="106">
        <f>SUM(D35:E35)</f>
        <v>650</v>
      </c>
      <c r="G35" s="107"/>
    </row>
    <row r="36" spans="1:7" ht="39.75" hidden="1" customHeight="1" x14ac:dyDescent="0.3">
      <c r="A36" s="116" t="s">
        <v>25</v>
      </c>
      <c r="B36" s="117"/>
      <c r="C36" s="95" t="s">
        <v>26</v>
      </c>
      <c r="D36" s="86">
        <f>IF($E$30&lt;=4,300,300)</f>
        <v>300</v>
      </c>
      <c r="E36" s="86">
        <f>IF(E$31&gt;2000,($E$31-2000)/1000*40,0)</f>
        <v>0</v>
      </c>
      <c r="F36" s="106">
        <f>SUM(D36:E36)</f>
        <v>300</v>
      </c>
      <c r="G36" s="107"/>
    </row>
    <row r="37" spans="1:7" ht="15.75" hidden="1" customHeight="1" x14ac:dyDescent="0.25">
      <c r="A37" s="116"/>
      <c r="B37" s="117"/>
      <c r="C37" s="113" t="s">
        <v>27</v>
      </c>
      <c r="D37" s="98">
        <v>1500</v>
      </c>
      <c r="E37" s="98">
        <f>IF($E$30&lt;10000,0,$E$33)</f>
        <v>0</v>
      </c>
      <c r="F37" s="106">
        <f>SUM(D37:E37)</f>
        <v>1500</v>
      </c>
      <c r="G37" s="107"/>
    </row>
    <row r="38" spans="1:7" ht="48.75" hidden="1" customHeight="1" x14ac:dyDescent="0.25">
      <c r="A38" s="116"/>
      <c r="B38" s="117"/>
      <c r="C38" s="113"/>
      <c r="D38" s="98"/>
      <c r="E38" s="98">
        <f>IF($E$30&lt;10000,0,$E$32)</f>
        <v>0</v>
      </c>
      <c r="F38" s="106"/>
      <c r="G38" s="107"/>
    </row>
    <row r="39" spans="1:7" ht="15.75" hidden="1" customHeight="1" x14ac:dyDescent="0.25">
      <c r="A39" s="116" t="s">
        <v>28</v>
      </c>
      <c r="B39" s="117"/>
      <c r="C39" s="115" t="s">
        <v>29</v>
      </c>
      <c r="D39" s="98">
        <f>IF($E$30&lt;=4,250,250)</f>
        <v>250</v>
      </c>
      <c r="E39" s="98">
        <f>IF(E$31&gt;2000,($E$31-2000)/1000*40,0)</f>
        <v>0</v>
      </c>
      <c r="F39" s="108">
        <f>SUM(D39:E39)</f>
        <v>250</v>
      </c>
      <c r="G39" s="109"/>
    </row>
    <row r="40" spans="1:7" ht="15.75" hidden="1" customHeight="1" x14ac:dyDescent="0.25">
      <c r="A40" s="116"/>
      <c r="B40" s="117"/>
      <c r="C40" s="115" t="s">
        <v>30</v>
      </c>
      <c r="D40" s="98">
        <f>IF($E$30&lt;=4,250,250)</f>
        <v>250</v>
      </c>
      <c r="E40" s="98">
        <f>IF(E$31&gt;2000,($E$31-2000)/1000*40,0)</f>
        <v>0</v>
      </c>
      <c r="F40" s="108"/>
      <c r="G40" s="109"/>
    </row>
    <row r="41" spans="1:7" ht="21" hidden="1" customHeight="1" x14ac:dyDescent="0.25">
      <c r="A41" s="116"/>
      <c r="B41" s="117"/>
      <c r="C41" s="113" t="s">
        <v>27</v>
      </c>
      <c r="D41" s="98">
        <v>1750</v>
      </c>
      <c r="E41" s="98">
        <f>IF($E$30&lt;10000,0,$E$33)</f>
        <v>0</v>
      </c>
      <c r="F41" s="106">
        <f>SUM(D41:E41)</f>
        <v>1750</v>
      </c>
      <c r="G41" s="107"/>
    </row>
    <row r="42" spans="1:7" ht="46.5" hidden="1" customHeight="1" x14ac:dyDescent="0.25">
      <c r="A42" s="116"/>
      <c r="B42" s="117"/>
      <c r="C42" s="113"/>
      <c r="D42" s="98"/>
      <c r="E42" s="98">
        <f>IF($E$30&lt;10000,0,$E$32)</f>
        <v>0</v>
      </c>
      <c r="F42" s="106"/>
      <c r="G42" s="107"/>
    </row>
    <row r="43" spans="1:7" ht="19.5" hidden="1" thickBot="1" x14ac:dyDescent="0.35">
      <c r="A43" s="101"/>
      <c r="B43" s="102"/>
      <c r="C43" s="87"/>
      <c r="D43" s="88"/>
      <c r="E43" s="88"/>
      <c r="F43" s="104"/>
      <c r="G43" s="105"/>
    </row>
    <row r="44" spans="1:7" ht="21.75" hidden="1" thickTop="1" x14ac:dyDescent="0.45">
      <c r="D44" s="89"/>
      <c r="E44" s="89"/>
      <c r="F44" s="103">
        <f>F34+F35+F36+F37+F39+F41</f>
        <v>4500</v>
      </c>
      <c r="G44" s="103"/>
    </row>
    <row r="45" spans="1:7" hidden="1" x14ac:dyDescent="0.25">
      <c r="D45" s="90"/>
      <c r="E45" s="90"/>
      <c r="F45" s="90"/>
    </row>
    <row r="46" spans="1:7" hidden="1" x14ac:dyDescent="0.25">
      <c r="D46" s="90"/>
      <c r="E46" s="90"/>
      <c r="F46" s="90"/>
    </row>
    <row r="47" spans="1:7" ht="18.75" hidden="1" x14ac:dyDescent="0.3">
      <c r="D47" s="91" t="s">
        <v>31</v>
      </c>
      <c r="E47" s="92"/>
      <c r="F47" s="99">
        <f>F34+F35+F36+F37+F39+F41</f>
        <v>4500</v>
      </c>
      <c r="G47" s="100"/>
    </row>
    <row r="48" spans="1:7" hidden="1" x14ac:dyDescent="0.25"/>
    <row r="49" spans="1:6" ht="31.5" hidden="1" customHeight="1" x14ac:dyDescent="0.25">
      <c r="A49" s="97" t="s">
        <v>32</v>
      </c>
      <c r="B49" s="97"/>
      <c r="C49" s="97"/>
      <c r="D49" s="97"/>
      <c r="E49" s="97"/>
      <c r="F49" s="97"/>
    </row>
    <row r="50" spans="1:6" ht="31.5" customHeight="1" x14ac:dyDescent="0.25"/>
  </sheetData>
  <sheetProtection selectLockedCells="1"/>
  <mergeCells count="41">
    <mergeCell ref="C1:I1"/>
    <mergeCell ref="B4:D4"/>
    <mergeCell ref="B5:D5"/>
    <mergeCell ref="B7:B8"/>
    <mergeCell ref="B16:B18"/>
    <mergeCell ref="G7:G8"/>
    <mergeCell ref="G10:G11"/>
    <mergeCell ref="G16:G18"/>
    <mergeCell ref="G13:G14"/>
    <mergeCell ref="G4:I4"/>
    <mergeCell ref="B15:C15"/>
    <mergeCell ref="B10:B11"/>
    <mergeCell ref="G5:I5"/>
    <mergeCell ref="G15:H15"/>
    <mergeCell ref="F34:G34"/>
    <mergeCell ref="F35:G35"/>
    <mergeCell ref="F36:G36"/>
    <mergeCell ref="A34:B35"/>
    <mergeCell ref="A36:B38"/>
    <mergeCell ref="A30:C30"/>
    <mergeCell ref="A32:C32"/>
    <mergeCell ref="A33:C33"/>
    <mergeCell ref="C41:C42"/>
    <mergeCell ref="A31:D31"/>
    <mergeCell ref="C39:C40"/>
    <mergeCell ref="C37:C38"/>
    <mergeCell ref="A39:B42"/>
    <mergeCell ref="D41:D42"/>
    <mergeCell ref="A49:F49"/>
    <mergeCell ref="D37:D38"/>
    <mergeCell ref="E37:E38"/>
    <mergeCell ref="D39:D40"/>
    <mergeCell ref="E39:E40"/>
    <mergeCell ref="F47:G47"/>
    <mergeCell ref="A43:B43"/>
    <mergeCell ref="F44:G44"/>
    <mergeCell ref="F43:G43"/>
    <mergeCell ref="E41:E42"/>
    <mergeCell ref="F37:G38"/>
    <mergeCell ref="F39:G40"/>
    <mergeCell ref="F41:G42"/>
  </mergeCells>
  <phoneticPr fontId="10" type="noConversion"/>
  <pageMargins left="0.75" right="0.75" top="1" bottom="1" header="0.5" footer="0.5"/>
  <pageSetup scale="67" orientation="landscape"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X31"/>
  <sheetViews>
    <sheetView showGridLines="0" showWhiteSpace="0" zoomScale="80" zoomScaleNormal="80" zoomScalePageLayoutView="60" workbookViewId="0">
      <selection activeCell="B30" sqref="B30:V30"/>
    </sheetView>
  </sheetViews>
  <sheetFormatPr defaultRowHeight="12.75" x14ac:dyDescent="0.2"/>
  <cols>
    <col min="1" max="1" width="2.5703125" customWidth="1"/>
    <col min="2" max="2" width="12.7109375" customWidth="1"/>
    <col min="3" max="3" width="34.28515625" customWidth="1"/>
    <col min="4" max="4" width="8" style="1" customWidth="1"/>
    <col min="5" max="22" width="8" style="2" customWidth="1"/>
  </cols>
  <sheetData>
    <row r="1" spans="2:23" ht="30" customHeight="1" x14ac:dyDescent="0.3">
      <c r="B1" s="155" t="s">
        <v>33</v>
      </c>
      <c r="C1" s="155"/>
      <c r="D1" s="155"/>
      <c r="E1" s="21"/>
      <c r="F1" s="3"/>
      <c r="G1" s="3"/>
      <c r="H1" s="3"/>
      <c r="I1" s="3"/>
      <c r="J1" s="3"/>
      <c r="K1" s="3"/>
      <c r="L1" s="3"/>
      <c r="M1" s="3"/>
      <c r="N1" s="3"/>
      <c r="O1" s="3"/>
      <c r="P1" s="3"/>
      <c r="Q1" s="3"/>
      <c r="R1" s="3"/>
      <c r="S1" s="3"/>
      <c r="T1" s="3"/>
      <c r="U1" s="3"/>
      <c r="V1" s="3"/>
    </row>
    <row r="2" spans="2:23" ht="30.75" customHeight="1" x14ac:dyDescent="0.2">
      <c r="B2" t="s">
        <v>34</v>
      </c>
      <c r="D2" s="4"/>
      <c r="E2" s="5"/>
      <c r="F2" s="6"/>
      <c r="G2" s="6"/>
      <c r="H2" s="6"/>
      <c r="I2" s="6"/>
      <c r="J2" s="6"/>
      <c r="K2" s="6"/>
      <c r="L2" s="6"/>
      <c r="M2" s="6"/>
      <c r="N2" s="6"/>
      <c r="O2" s="6"/>
      <c r="P2" s="6"/>
      <c r="Q2" s="6"/>
      <c r="R2" s="6"/>
      <c r="S2" s="6"/>
      <c r="T2" s="6"/>
      <c r="U2" s="6"/>
      <c r="V2" s="6"/>
    </row>
    <row r="3" spans="2:23" ht="24.75" customHeight="1" x14ac:dyDescent="0.2">
      <c r="D3" s="4"/>
      <c r="E3" s="5"/>
      <c r="F3" s="6"/>
      <c r="G3" s="6"/>
      <c r="H3" s="6"/>
      <c r="I3" s="6"/>
      <c r="J3" s="6"/>
      <c r="K3" s="6"/>
      <c r="L3" s="6"/>
      <c r="M3" s="6"/>
      <c r="N3" s="6"/>
      <c r="O3" s="6"/>
      <c r="P3" s="6"/>
      <c r="Q3" s="6"/>
      <c r="R3" s="6"/>
      <c r="S3" s="6"/>
      <c r="T3" s="6"/>
      <c r="U3" s="6"/>
      <c r="V3" s="6"/>
    </row>
    <row r="4" spans="2:23" ht="42" customHeight="1" thickBot="1" x14ac:dyDescent="0.3">
      <c r="B4" s="159" t="s">
        <v>35</v>
      </c>
      <c r="C4" s="159"/>
      <c r="D4" s="15" t="s">
        <v>36</v>
      </c>
      <c r="E4" s="15">
        <v>3000</v>
      </c>
      <c r="F4" s="15">
        <v>4000</v>
      </c>
      <c r="G4" s="15">
        <v>5000</v>
      </c>
      <c r="H4" s="15">
        <v>6000</v>
      </c>
      <c r="I4" s="15">
        <v>7000</v>
      </c>
      <c r="J4" s="15">
        <v>8000</v>
      </c>
      <c r="K4" s="15">
        <v>9000</v>
      </c>
      <c r="L4" s="15">
        <v>10000</v>
      </c>
      <c r="M4" s="15">
        <v>11000</v>
      </c>
      <c r="N4" s="15">
        <v>12000</v>
      </c>
      <c r="O4" s="15">
        <v>13000</v>
      </c>
      <c r="P4" s="15">
        <v>14000</v>
      </c>
      <c r="Q4" s="15">
        <v>15000</v>
      </c>
      <c r="R4" s="15">
        <v>16000</v>
      </c>
      <c r="S4" s="15">
        <v>17000</v>
      </c>
      <c r="T4" s="15">
        <v>18000</v>
      </c>
      <c r="U4" s="15">
        <v>19000</v>
      </c>
      <c r="V4" s="15">
        <v>20000</v>
      </c>
      <c r="W4" s="15" t="s">
        <v>37</v>
      </c>
    </row>
    <row r="5" spans="2:23" ht="30" customHeight="1" x14ac:dyDescent="0.2">
      <c r="B5" s="150" t="s">
        <v>6</v>
      </c>
      <c r="C5" s="43" t="s">
        <v>38</v>
      </c>
      <c r="D5" s="44">
        <v>50</v>
      </c>
      <c r="E5" s="31">
        <f>D$5+15</f>
        <v>65</v>
      </c>
      <c r="F5" s="47">
        <f t="shared" ref="F5:V5" si="0">E$5+15</f>
        <v>80</v>
      </c>
      <c r="G5" s="31">
        <f t="shared" si="0"/>
        <v>95</v>
      </c>
      <c r="H5" s="47">
        <f t="shared" si="0"/>
        <v>110</v>
      </c>
      <c r="I5" s="31">
        <f t="shared" si="0"/>
        <v>125</v>
      </c>
      <c r="J5" s="47">
        <f t="shared" si="0"/>
        <v>140</v>
      </c>
      <c r="K5" s="31">
        <f t="shared" si="0"/>
        <v>155</v>
      </c>
      <c r="L5" s="47">
        <f t="shared" si="0"/>
        <v>170</v>
      </c>
      <c r="M5" s="31">
        <f t="shared" si="0"/>
        <v>185</v>
      </c>
      <c r="N5" s="47">
        <f t="shared" si="0"/>
        <v>200</v>
      </c>
      <c r="O5" s="31">
        <f t="shared" si="0"/>
        <v>215</v>
      </c>
      <c r="P5" s="47">
        <f t="shared" si="0"/>
        <v>230</v>
      </c>
      <c r="Q5" s="31">
        <f t="shared" si="0"/>
        <v>245</v>
      </c>
      <c r="R5" s="47">
        <f t="shared" si="0"/>
        <v>260</v>
      </c>
      <c r="S5" s="31">
        <f t="shared" si="0"/>
        <v>275</v>
      </c>
      <c r="T5" s="47">
        <f t="shared" si="0"/>
        <v>290</v>
      </c>
      <c r="U5" s="31">
        <f t="shared" si="0"/>
        <v>305</v>
      </c>
      <c r="V5" s="47">
        <f t="shared" si="0"/>
        <v>320</v>
      </c>
      <c r="W5" s="160" t="s">
        <v>39</v>
      </c>
    </row>
    <row r="6" spans="2:23" ht="30" customHeight="1" thickBot="1" x14ac:dyDescent="0.25">
      <c r="B6" s="151"/>
      <c r="C6" s="45" t="s">
        <v>40</v>
      </c>
      <c r="D6" s="46">
        <v>650</v>
      </c>
      <c r="E6" s="32">
        <v>650</v>
      </c>
      <c r="F6" s="48">
        <v>650</v>
      </c>
      <c r="G6" s="32">
        <v>650</v>
      </c>
      <c r="H6" s="48">
        <v>650</v>
      </c>
      <c r="I6" s="32">
        <v>650</v>
      </c>
      <c r="J6" s="48">
        <v>650</v>
      </c>
      <c r="K6" s="32">
        <v>650</v>
      </c>
      <c r="L6" s="48">
        <v>1000</v>
      </c>
      <c r="M6" s="32">
        <v>1000</v>
      </c>
      <c r="N6" s="48">
        <v>1000</v>
      </c>
      <c r="O6" s="32">
        <v>1000</v>
      </c>
      <c r="P6" s="48">
        <v>1000</v>
      </c>
      <c r="Q6" s="32">
        <v>1000</v>
      </c>
      <c r="R6" s="48">
        <v>1000</v>
      </c>
      <c r="S6" s="32">
        <v>1000</v>
      </c>
      <c r="T6" s="48">
        <v>1000</v>
      </c>
      <c r="U6" s="32">
        <v>1000</v>
      </c>
      <c r="V6" s="49">
        <v>1000</v>
      </c>
      <c r="W6" s="161"/>
    </row>
    <row r="7" spans="2:23" ht="30" customHeight="1" x14ac:dyDescent="0.2">
      <c r="B7" s="156" t="s">
        <v>9</v>
      </c>
      <c r="C7" s="24" t="s">
        <v>38</v>
      </c>
      <c r="D7" s="25">
        <v>550</v>
      </c>
      <c r="E7" s="31">
        <f>D$7+80</f>
        <v>630</v>
      </c>
      <c r="F7" s="26">
        <f t="shared" ref="F7:V7" si="1">E$7+80</f>
        <v>710</v>
      </c>
      <c r="G7" s="31">
        <f t="shared" si="1"/>
        <v>790</v>
      </c>
      <c r="H7" s="26">
        <f t="shared" si="1"/>
        <v>870</v>
      </c>
      <c r="I7" s="31">
        <f t="shared" si="1"/>
        <v>950</v>
      </c>
      <c r="J7" s="26">
        <f t="shared" si="1"/>
        <v>1030</v>
      </c>
      <c r="K7" s="31">
        <f t="shared" si="1"/>
        <v>1110</v>
      </c>
      <c r="L7" s="26">
        <f t="shared" si="1"/>
        <v>1190</v>
      </c>
      <c r="M7" s="31">
        <f t="shared" si="1"/>
        <v>1270</v>
      </c>
      <c r="N7" s="26">
        <f t="shared" si="1"/>
        <v>1350</v>
      </c>
      <c r="O7" s="31">
        <f t="shared" si="1"/>
        <v>1430</v>
      </c>
      <c r="P7" s="26">
        <f t="shared" si="1"/>
        <v>1510</v>
      </c>
      <c r="Q7" s="31">
        <f t="shared" si="1"/>
        <v>1590</v>
      </c>
      <c r="R7" s="26">
        <f t="shared" si="1"/>
        <v>1670</v>
      </c>
      <c r="S7" s="31">
        <f t="shared" si="1"/>
        <v>1750</v>
      </c>
      <c r="T7" s="26">
        <f t="shared" si="1"/>
        <v>1830</v>
      </c>
      <c r="U7" s="31">
        <f t="shared" si="1"/>
        <v>1910</v>
      </c>
      <c r="V7" s="39">
        <f t="shared" si="1"/>
        <v>1990</v>
      </c>
      <c r="W7" s="161"/>
    </row>
    <row r="8" spans="2:23" ht="30" customHeight="1" thickBot="1" x14ac:dyDescent="0.25">
      <c r="B8" s="157"/>
      <c r="C8" s="27" t="s">
        <v>40</v>
      </c>
      <c r="D8" s="28">
        <f>1500*2</f>
        <v>3000</v>
      </c>
      <c r="E8" s="33">
        <f t="shared" ref="E8:K8" si="2">1500*2</f>
        <v>3000</v>
      </c>
      <c r="F8" s="28">
        <f t="shared" si="2"/>
        <v>3000</v>
      </c>
      <c r="G8" s="33">
        <f t="shared" si="2"/>
        <v>3000</v>
      </c>
      <c r="H8" s="28">
        <f t="shared" si="2"/>
        <v>3000</v>
      </c>
      <c r="I8" s="33">
        <f t="shared" si="2"/>
        <v>3000</v>
      </c>
      <c r="J8" s="28">
        <f t="shared" si="2"/>
        <v>3000</v>
      </c>
      <c r="K8" s="33">
        <f t="shared" si="2"/>
        <v>3000</v>
      </c>
      <c r="L8" s="29">
        <v>5000</v>
      </c>
      <c r="M8" s="33">
        <v>5000</v>
      </c>
      <c r="N8" s="29">
        <v>5000</v>
      </c>
      <c r="O8" s="33">
        <v>5000</v>
      </c>
      <c r="P8" s="29">
        <v>5000</v>
      </c>
      <c r="Q8" s="33">
        <v>5000</v>
      </c>
      <c r="R8" s="29">
        <v>5000</v>
      </c>
      <c r="S8" s="33">
        <v>5000</v>
      </c>
      <c r="T8" s="29">
        <v>5000</v>
      </c>
      <c r="U8" s="33">
        <v>5000</v>
      </c>
      <c r="V8" s="40">
        <v>5000</v>
      </c>
      <c r="W8" s="161"/>
    </row>
    <row r="9" spans="2:23" s="38" customFormat="1" ht="6.75" customHeight="1" x14ac:dyDescent="0.2">
      <c r="B9" s="37"/>
      <c r="C9" s="34"/>
      <c r="D9" s="35"/>
      <c r="E9" s="16"/>
      <c r="F9" s="16"/>
      <c r="G9" s="16"/>
      <c r="H9" s="16"/>
      <c r="I9" s="16"/>
      <c r="J9" s="16"/>
      <c r="K9" s="16"/>
      <c r="L9" s="16"/>
      <c r="M9" s="16"/>
      <c r="N9" s="16"/>
      <c r="O9" s="36"/>
      <c r="P9" s="16"/>
      <c r="Q9" s="36"/>
      <c r="R9" s="16"/>
      <c r="S9" s="36"/>
      <c r="T9" s="16"/>
      <c r="U9" s="16"/>
      <c r="V9" s="16"/>
      <c r="W9" s="161"/>
    </row>
    <row r="10" spans="2:23" ht="17.25" customHeight="1" thickBot="1" x14ac:dyDescent="0.3">
      <c r="B10" s="37"/>
      <c r="C10" s="42" t="s">
        <v>41</v>
      </c>
      <c r="D10" s="23">
        <f>SUM(D5:D8)</f>
        <v>4250</v>
      </c>
      <c r="E10" s="23">
        <f t="shared" ref="E10:V10" si="3">SUM(E5:E8)</f>
        <v>4345</v>
      </c>
      <c r="F10" s="23">
        <f t="shared" si="3"/>
        <v>4440</v>
      </c>
      <c r="G10" s="23">
        <f t="shared" si="3"/>
        <v>4535</v>
      </c>
      <c r="H10" s="23">
        <f t="shared" si="3"/>
        <v>4630</v>
      </c>
      <c r="I10" s="23">
        <f t="shared" si="3"/>
        <v>4725</v>
      </c>
      <c r="J10" s="23">
        <f t="shared" si="3"/>
        <v>4820</v>
      </c>
      <c r="K10" s="23">
        <f t="shared" si="3"/>
        <v>4915</v>
      </c>
      <c r="L10" s="23">
        <f t="shared" si="3"/>
        <v>7360</v>
      </c>
      <c r="M10" s="23">
        <f t="shared" si="3"/>
        <v>7455</v>
      </c>
      <c r="N10" s="23">
        <f t="shared" si="3"/>
        <v>7550</v>
      </c>
      <c r="O10" s="23">
        <f t="shared" si="3"/>
        <v>7645</v>
      </c>
      <c r="P10" s="23">
        <f t="shared" si="3"/>
        <v>7740</v>
      </c>
      <c r="Q10" s="23">
        <f t="shared" si="3"/>
        <v>7835</v>
      </c>
      <c r="R10" s="23">
        <f t="shared" si="3"/>
        <v>7930</v>
      </c>
      <c r="S10" s="23">
        <f t="shared" si="3"/>
        <v>8025</v>
      </c>
      <c r="T10" s="23">
        <f t="shared" si="3"/>
        <v>8120</v>
      </c>
      <c r="U10" s="23">
        <f t="shared" si="3"/>
        <v>8215</v>
      </c>
      <c r="V10" s="23">
        <f t="shared" si="3"/>
        <v>8310</v>
      </c>
      <c r="W10" s="161"/>
    </row>
    <row r="11" spans="2:23" ht="18.75" customHeight="1" x14ac:dyDescent="0.2">
      <c r="B11" s="139" t="s">
        <v>12</v>
      </c>
      <c r="C11" s="147" t="s">
        <v>42</v>
      </c>
      <c r="D11" s="148"/>
      <c r="E11" s="148"/>
      <c r="F11" s="148"/>
      <c r="G11" s="148"/>
      <c r="H11" s="148"/>
      <c r="I11" s="148"/>
      <c r="J11" s="148"/>
      <c r="K11" s="148"/>
      <c r="L11" s="148"/>
      <c r="M11" s="148"/>
      <c r="N11" s="148"/>
      <c r="O11" s="148"/>
      <c r="P11" s="148"/>
      <c r="Q11" s="148"/>
      <c r="R11" s="148"/>
      <c r="S11" s="148"/>
      <c r="T11" s="148"/>
      <c r="U11" s="148"/>
      <c r="V11" s="149"/>
      <c r="W11" s="161"/>
    </row>
    <row r="12" spans="2:23" ht="18.75" customHeight="1" thickBot="1" x14ac:dyDescent="0.25">
      <c r="B12" s="158"/>
      <c r="C12" s="144" t="s">
        <v>43</v>
      </c>
      <c r="D12" s="145"/>
      <c r="E12" s="145"/>
      <c r="F12" s="145"/>
      <c r="G12" s="145"/>
      <c r="H12" s="145"/>
      <c r="I12" s="145"/>
      <c r="J12" s="145"/>
      <c r="K12" s="145"/>
      <c r="L12" s="145"/>
      <c r="M12" s="145"/>
      <c r="N12" s="145"/>
      <c r="O12" s="145"/>
      <c r="P12" s="145"/>
      <c r="Q12" s="145"/>
      <c r="R12" s="145"/>
      <c r="S12" s="145"/>
      <c r="T12" s="145"/>
      <c r="U12" s="145"/>
      <c r="V12" s="146"/>
      <c r="W12" s="162"/>
    </row>
    <row r="13" spans="2:23" ht="30" customHeight="1" x14ac:dyDescent="0.2">
      <c r="W13" s="8"/>
    </row>
    <row r="14" spans="2:23" ht="21.75" customHeight="1" x14ac:dyDescent="0.2">
      <c r="D14" s="9"/>
      <c r="E14" s="6"/>
      <c r="F14" s="6"/>
      <c r="G14" s="6"/>
      <c r="H14" s="6"/>
      <c r="I14" s="6"/>
      <c r="J14" s="6"/>
      <c r="K14" s="6"/>
      <c r="L14" s="6"/>
      <c r="M14" s="6"/>
      <c r="N14" s="6"/>
      <c r="O14" s="6"/>
      <c r="P14" s="6"/>
      <c r="Q14" s="6"/>
      <c r="R14" s="6"/>
      <c r="S14" s="6"/>
      <c r="T14" s="6"/>
      <c r="U14" s="6"/>
      <c r="V14" s="6"/>
      <c r="W14" s="6"/>
    </row>
    <row r="15" spans="2:23" ht="30" customHeight="1" x14ac:dyDescent="0.3">
      <c r="B15" s="155" t="s">
        <v>44</v>
      </c>
      <c r="C15" s="155"/>
      <c r="D15" s="155"/>
      <c r="E15" s="22"/>
      <c r="F15" s="6"/>
      <c r="G15" s="6"/>
      <c r="H15" s="6"/>
      <c r="I15" s="6"/>
      <c r="J15" s="6"/>
      <c r="K15" s="6"/>
      <c r="L15" s="6"/>
      <c r="M15" s="6"/>
      <c r="N15" s="6"/>
      <c r="O15" s="6"/>
      <c r="P15" s="6"/>
      <c r="Q15" s="6"/>
      <c r="R15" s="6"/>
      <c r="S15" s="6"/>
      <c r="T15" s="6"/>
      <c r="U15" s="6"/>
      <c r="V15" s="6"/>
      <c r="W15" s="6"/>
    </row>
    <row r="16" spans="2:23" x14ac:dyDescent="0.2">
      <c r="B16" t="s">
        <v>45</v>
      </c>
      <c r="D16" s="4"/>
      <c r="E16" s="5"/>
      <c r="F16" s="6"/>
      <c r="G16" s="6"/>
      <c r="H16" s="6"/>
      <c r="I16" s="6"/>
      <c r="J16" s="6"/>
      <c r="K16" s="6"/>
      <c r="L16" s="6"/>
      <c r="M16" s="6"/>
      <c r="N16" s="6"/>
      <c r="O16" s="6"/>
      <c r="P16" s="6"/>
      <c r="Q16" s="6"/>
      <c r="R16" s="6"/>
      <c r="S16" s="6"/>
      <c r="T16" s="6"/>
      <c r="U16" s="6"/>
      <c r="V16" s="6"/>
      <c r="W16" s="6"/>
    </row>
    <row r="17" spans="1:24" ht="56.25" customHeight="1" thickBot="1" x14ac:dyDescent="0.3">
      <c r="B17" s="159" t="s">
        <v>46</v>
      </c>
      <c r="C17" s="159"/>
      <c r="D17" s="15" t="s">
        <v>36</v>
      </c>
      <c r="E17" s="15">
        <v>3000</v>
      </c>
      <c r="F17" s="15">
        <v>4000</v>
      </c>
      <c r="G17" s="15">
        <v>5000</v>
      </c>
      <c r="H17" s="15">
        <v>6000</v>
      </c>
      <c r="I17" s="15">
        <v>7000</v>
      </c>
      <c r="J17" s="15">
        <v>8000</v>
      </c>
      <c r="K17" s="15">
        <v>9000</v>
      </c>
      <c r="L17" s="15">
        <v>10000</v>
      </c>
      <c r="M17" s="15">
        <v>11000</v>
      </c>
      <c r="N17" s="15">
        <v>12000</v>
      </c>
      <c r="O17" s="15">
        <v>13000</v>
      </c>
      <c r="P17" s="15">
        <v>14000</v>
      </c>
      <c r="Q17" s="15">
        <v>15000</v>
      </c>
      <c r="R17" s="15">
        <v>16000</v>
      </c>
      <c r="S17" s="15">
        <v>17000</v>
      </c>
      <c r="T17" s="15">
        <v>18000</v>
      </c>
      <c r="U17" s="15">
        <v>19000</v>
      </c>
      <c r="V17" s="15">
        <v>20000</v>
      </c>
      <c r="W17" s="15" t="s">
        <v>37</v>
      </c>
    </row>
    <row r="18" spans="1:24" ht="25.5" x14ac:dyDescent="0.2">
      <c r="B18" s="150" t="s">
        <v>6</v>
      </c>
      <c r="C18" s="43" t="s">
        <v>38</v>
      </c>
      <c r="D18" s="44">
        <v>50</v>
      </c>
      <c r="E18" s="31">
        <f>D$5+15</f>
        <v>65</v>
      </c>
      <c r="F18" s="47">
        <f t="shared" ref="F18:V18" si="4">E$5+15</f>
        <v>80</v>
      </c>
      <c r="G18" s="31">
        <f t="shared" si="4"/>
        <v>95</v>
      </c>
      <c r="H18" s="47">
        <f t="shared" si="4"/>
        <v>110</v>
      </c>
      <c r="I18" s="31">
        <f t="shared" si="4"/>
        <v>125</v>
      </c>
      <c r="J18" s="47">
        <f t="shared" si="4"/>
        <v>140</v>
      </c>
      <c r="K18" s="31">
        <f t="shared" si="4"/>
        <v>155</v>
      </c>
      <c r="L18" s="47">
        <f t="shared" si="4"/>
        <v>170</v>
      </c>
      <c r="M18" s="31">
        <f t="shared" si="4"/>
        <v>185</v>
      </c>
      <c r="N18" s="47">
        <f t="shared" si="4"/>
        <v>200</v>
      </c>
      <c r="O18" s="31">
        <f t="shared" si="4"/>
        <v>215</v>
      </c>
      <c r="P18" s="47">
        <f t="shared" si="4"/>
        <v>230</v>
      </c>
      <c r="Q18" s="31">
        <f t="shared" si="4"/>
        <v>245</v>
      </c>
      <c r="R18" s="47">
        <f t="shared" si="4"/>
        <v>260</v>
      </c>
      <c r="S18" s="31">
        <f t="shared" si="4"/>
        <v>275</v>
      </c>
      <c r="T18" s="47">
        <f t="shared" si="4"/>
        <v>290</v>
      </c>
      <c r="U18" s="31">
        <f t="shared" si="4"/>
        <v>305</v>
      </c>
      <c r="V18" s="47">
        <f t="shared" si="4"/>
        <v>320</v>
      </c>
      <c r="W18" s="152" t="s">
        <v>39</v>
      </c>
    </row>
    <row r="19" spans="1:24" ht="26.25" thickBot="1" x14ac:dyDescent="0.25">
      <c r="B19" s="151"/>
      <c r="C19" s="45" t="s">
        <v>47</v>
      </c>
      <c r="D19" s="46">
        <v>650</v>
      </c>
      <c r="E19" s="46">
        <v>650</v>
      </c>
      <c r="F19" s="46">
        <v>650</v>
      </c>
      <c r="G19" s="46">
        <v>650</v>
      </c>
      <c r="H19" s="46">
        <v>650</v>
      </c>
      <c r="I19" s="46">
        <v>650</v>
      </c>
      <c r="J19" s="46">
        <v>650</v>
      </c>
      <c r="K19" s="46">
        <v>650</v>
      </c>
      <c r="L19" s="48">
        <v>1000</v>
      </c>
      <c r="M19" s="32">
        <v>1000</v>
      </c>
      <c r="N19" s="48">
        <v>1000</v>
      </c>
      <c r="O19" s="32">
        <v>1000</v>
      </c>
      <c r="P19" s="48">
        <v>1000</v>
      </c>
      <c r="Q19" s="32">
        <v>1000</v>
      </c>
      <c r="R19" s="48">
        <v>1000</v>
      </c>
      <c r="S19" s="32">
        <v>1000</v>
      </c>
      <c r="T19" s="48">
        <v>1000</v>
      </c>
      <c r="U19" s="32">
        <v>1000</v>
      </c>
      <c r="V19" s="50">
        <v>1000</v>
      </c>
      <c r="W19" s="153"/>
    </row>
    <row r="20" spans="1:24" ht="25.5" x14ac:dyDescent="0.2">
      <c r="B20" s="163" t="s">
        <v>10</v>
      </c>
      <c r="C20" s="10" t="s">
        <v>38</v>
      </c>
      <c r="D20" s="11">
        <v>300</v>
      </c>
      <c r="E20" s="31">
        <f>D20+40</f>
        <v>340</v>
      </c>
      <c r="F20" s="17">
        <f t="shared" ref="F20:V20" si="5">E20+40</f>
        <v>380</v>
      </c>
      <c r="G20" s="31">
        <f t="shared" si="5"/>
        <v>420</v>
      </c>
      <c r="H20" s="17">
        <f t="shared" si="5"/>
        <v>460</v>
      </c>
      <c r="I20" s="31">
        <f t="shared" si="5"/>
        <v>500</v>
      </c>
      <c r="J20" s="17">
        <f t="shared" si="5"/>
        <v>540</v>
      </c>
      <c r="K20" s="31">
        <f t="shared" si="5"/>
        <v>580</v>
      </c>
      <c r="L20" s="17">
        <f t="shared" si="5"/>
        <v>620</v>
      </c>
      <c r="M20" s="31">
        <f t="shared" si="5"/>
        <v>660</v>
      </c>
      <c r="N20" s="17">
        <f t="shared" si="5"/>
        <v>700</v>
      </c>
      <c r="O20" s="31">
        <f t="shared" si="5"/>
        <v>740</v>
      </c>
      <c r="P20" s="17">
        <f t="shared" si="5"/>
        <v>780</v>
      </c>
      <c r="Q20" s="31">
        <f t="shared" si="5"/>
        <v>820</v>
      </c>
      <c r="R20" s="17">
        <f t="shared" si="5"/>
        <v>860</v>
      </c>
      <c r="S20" s="31">
        <f t="shared" si="5"/>
        <v>900</v>
      </c>
      <c r="T20" s="17">
        <f t="shared" si="5"/>
        <v>940</v>
      </c>
      <c r="U20" s="31">
        <f t="shared" si="5"/>
        <v>980</v>
      </c>
      <c r="V20" s="17">
        <f t="shared" si="5"/>
        <v>1020</v>
      </c>
      <c r="W20" s="153"/>
    </row>
    <row r="21" spans="1:24" ht="26.25" thickBot="1" x14ac:dyDescent="0.25">
      <c r="B21" s="164"/>
      <c r="C21" s="12" t="s">
        <v>40</v>
      </c>
      <c r="D21" s="13">
        <v>1500</v>
      </c>
      <c r="E21" s="33">
        <v>1500</v>
      </c>
      <c r="F21" s="13">
        <v>1500</v>
      </c>
      <c r="G21" s="33">
        <v>1500</v>
      </c>
      <c r="H21" s="13">
        <v>1500</v>
      </c>
      <c r="I21" s="33">
        <v>1500</v>
      </c>
      <c r="J21" s="13">
        <v>1500</v>
      </c>
      <c r="K21" s="33">
        <v>1500</v>
      </c>
      <c r="L21" s="14">
        <v>2500</v>
      </c>
      <c r="M21" s="33">
        <v>2500</v>
      </c>
      <c r="N21" s="14">
        <v>2500</v>
      </c>
      <c r="O21" s="33">
        <v>2500</v>
      </c>
      <c r="P21" s="14">
        <v>2500</v>
      </c>
      <c r="Q21" s="33">
        <v>2500</v>
      </c>
      <c r="R21" s="14">
        <v>2500</v>
      </c>
      <c r="S21" s="33">
        <v>2500</v>
      </c>
      <c r="T21" s="14">
        <v>2500</v>
      </c>
      <c r="U21" s="33">
        <v>2500</v>
      </c>
      <c r="V21" s="18">
        <v>2500</v>
      </c>
      <c r="W21" s="153"/>
    </row>
    <row r="22" spans="1:24" ht="25.5" x14ac:dyDescent="0.2">
      <c r="B22" s="165" t="s">
        <v>48</v>
      </c>
      <c r="C22" s="24" t="s">
        <v>38</v>
      </c>
      <c r="D22" s="25">
        <v>250</v>
      </c>
      <c r="E22" s="31">
        <f>D22+40</f>
        <v>290</v>
      </c>
      <c r="F22" s="26">
        <f t="shared" ref="F22:V22" si="6">E22+40</f>
        <v>330</v>
      </c>
      <c r="G22" s="31">
        <f t="shared" si="6"/>
        <v>370</v>
      </c>
      <c r="H22" s="26">
        <f t="shared" si="6"/>
        <v>410</v>
      </c>
      <c r="I22" s="31">
        <f t="shared" si="6"/>
        <v>450</v>
      </c>
      <c r="J22" s="26">
        <f t="shared" si="6"/>
        <v>490</v>
      </c>
      <c r="K22" s="31">
        <f t="shared" si="6"/>
        <v>530</v>
      </c>
      <c r="L22" s="26">
        <f t="shared" si="6"/>
        <v>570</v>
      </c>
      <c r="M22" s="31">
        <f t="shared" si="6"/>
        <v>610</v>
      </c>
      <c r="N22" s="26">
        <f t="shared" si="6"/>
        <v>650</v>
      </c>
      <c r="O22" s="31">
        <f t="shared" si="6"/>
        <v>690</v>
      </c>
      <c r="P22" s="26">
        <f t="shared" si="6"/>
        <v>730</v>
      </c>
      <c r="Q22" s="31">
        <f t="shared" si="6"/>
        <v>770</v>
      </c>
      <c r="R22" s="26">
        <f t="shared" si="6"/>
        <v>810</v>
      </c>
      <c r="S22" s="31">
        <f t="shared" si="6"/>
        <v>850</v>
      </c>
      <c r="T22" s="26">
        <f t="shared" si="6"/>
        <v>890</v>
      </c>
      <c r="U22" s="31">
        <f t="shared" si="6"/>
        <v>930</v>
      </c>
      <c r="V22" s="26">
        <f t="shared" si="6"/>
        <v>970</v>
      </c>
      <c r="W22" s="153"/>
    </row>
    <row r="23" spans="1:24" ht="26.25" thickBot="1" x14ac:dyDescent="0.25">
      <c r="B23" s="166"/>
      <c r="C23" s="27" t="s">
        <v>49</v>
      </c>
      <c r="D23" s="28">
        <v>1500</v>
      </c>
      <c r="E23" s="33">
        <v>1500</v>
      </c>
      <c r="F23" s="28">
        <v>1500</v>
      </c>
      <c r="G23" s="33">
        <v>1500</v>
      </c>
      <c r="H23" s="28">
        <v>1500</v>
      </c>
      <c r="I23" s="33">
        <v>1500</v>
      </c>
      <c r="J23" s="28">
        <v>1500</v>
      </c>
      <c r="K23" s="33">
        <v>1500</v>
      </c>
      <c r="L23" s="29">
        <v>2500</v>
      </c>
      <c r="M23" s="33">
        <v>2500</v>
      </c>
      <c r="N23" s="29">
        <v>2500</v>
      </c>
      <c r="O23" s="33">
        <v>2500</v>
      </c>
      <c r="P23" s="29">
        <v>2500</v>
      </c>
      <c r="Q23" s="33">
        <v>2500</v>
      </c>
      <c r="R23" s="29">
        <v>2500</v>
      </c>
      <c r="S23" s="33">
        <v>2500</v>
      </c>
      <c r="T23" s="29">
        <v>2500</v>
      </c>
      <c r="U23" s="33">
        <v>2500</v>
      </c>
      <c r="V23" s="30">
        <v>2500</v>
      </c>
      <c r="W23" s="154"/>
    </row>
    <row r="24" spans="1:24" ht="8.25" customHeight="1" x14ac:dyDescent="0.2">
      <c r="A24" s="38"/>
      <c r="B24" s="37"/>
      <c r="C24" s="34"/>
      <c r="D24" s="35"/>
      <c r="E24" s="36"/>
      <c r="F24" s="16"/>
      <c r="G24" s="36"/>
      <c r="H24" s="16"/>
      <c r="I24" s="36"/>
      <c r="J24" s="16"/>
      <c r="K24" s="36"/>
      <c r="L24" s="16"/>
      <c r="M24" s="36"/>
      <c r="N24" s="16"/>
      <c r="O24" s="36"/>
      <c r="P24" s="16"/>
      <c r="Q24" s="36"/>
      <c r="R24" s="16"/>
      <c r="S24" s="36"/>
      <c r="T24" s="16"/>
      <c r="U24" s="36"/>
      <c r="V24" s="16"/>
      <c r="W24" s="41"/>
      <c r="X24" s="38"/>
    </row>
    <row r="25" spans="1:24" ht="21.75" customHeight="1" thickBot="1" x14ac:dyDescent="0.3">
      <c r="C25" s="7" t="s">
        <v>41</v>
      </c>
      <c r="D25" s="23">
        <f>SUM(D18:D23)</f>
        <v>4250</v>
      </c>
      <c r="E25" s="23">
        <f t="shared" ref="E25:V25" si="7">SUM(E18:E23)</f>
        <v>4345</v>
      </c>
      <c r="F25" s="23">
        <f t="shared" si="7"/>
        <v>4440</v>
      </c>
      <c r="G25" s="23">
        <f t="shared" si="7"/>
        <v>4535</v>
      </c>
      <c r="H25" s="23">
        <f t="shared" si="7"/>
        <v>4630</v>
      </c>
      <c r="I25" s="23">
        <f t="shared" si="7"/>
        <v>4725</v>
      </c>
      <c r="J25" s="23">
        <f t="shared" si="7"/>
        <v>4820</v>
      </c>
      <c r="K25" s="23">
        <f t="shared" si="7"/>
        <v>4915</v>
      </c>
      <c r="L25" s="23">
        <f t="shared" si="7"/>
        <v>7360</v>
      </c>
      <c r="M25" s="23">
        <f t="shared" si="7"/>
        <v>7455</v>
      </c>
      <c r="N25" s="23">
        <f t="shared" si="7"/>
        <v>7550</v>
      </c>
      <c r="O25" s="23">
        <f t="shared" si="7"/>
        <v>7645</v>
      </c>
      <c r="P25" s="23">
        <f t="shared" si="7"/>
        <v>7740</v>
      </c>
      <c r="Q25" s="23">
        <f t="shared" si="7"/>
        <v>7835</v>
      </c>
      <c r="R25" s="23">
        <f t="shared" si="7"/>
        <v>7930</v>
      </c>
      <c r="S25" s="23">
        <f t="shared" si="7"/>
        <v>8025</v>
      </c>
      <c r="T25" s="23">
        <f t="shared" si="7"/>
        <v>8120</v>
      </c>
      <c r="U25" s="23">
        <f t="shared" si="7"/>
        <v>8215</v>
      </c>
      <c r="V25" s="23">
        <f t="shared" si="7"/>
        <v>8310</v>
      </c>
    </row>
    <row r="26" spans="1:24" ht="20.25" customHeight="1" x14ac:dyDescent="0.2">
      <c r="B26" s="139" t="s">
        <v>12</v>
      </c>
      <c r="C26" s="147" t="s">
        <v>42</v>
      </c>
      <c r="D26" s="148"/>
      <c r="E26" s="148"/>
      <c r="F26" s="148"/>
      <c r="G26" s="148"/>
      <c r="H26" s="148"/>
      <c r="I26" s="148"/>
      <c r="J26" s="148"/>
      <c r="K26" s="148"/>
      <c r="L26" s="148"/>
      <c r="M26" s="148"/>
      <c r="N26" s="148"/>
      <c r="O26" s="148"/>
      <c r="P26" s="148"/>
      <c r="Q26" s="148"/>
      <c r="R26" s="148"/>
      <c r="S26" s="148"/>
      <c r="T26" s="148"/>
      <c r="U26" s="148"/>
      <c r="V26" s="149"/>
      <c r="W26" s="19"/>
    </row>
    <row r="27" spans="1:24" ht="18.75" customHeight="1" thickBot="1" x14ac:dyDescent="0.25">
      <c r="B27" s="140"/>
      <c r="C27" s="144" t="s">
        <v>43</v>
      </c>
      <c r="D27" s="145"/>
      <c r="E27" s="145"/>
      <c r="F27" s="145"/>
      <c r="G27" s="145"/>
      <c r="H27" s="145"/>
      <c r="I27" s="145"/>
      <c r="J27" s="145"/>
      <c r="K27" s="145"/>
      <c r="L27" s="145"/>
      <c r="M27" s="145"/>
      <c r="N27" s="145"/>
      <c r="O27" s="145"/>
      <c r="P27" s="145"/>
      <c r="Q27" s="145"/>
      <c r="R27" s="145"/>
      <c r="S27" s="145"/>
      <c r="T27" s="145"/>
      <c r="U27" s="145"/>
      <c r="V27" s="146"/>
      <c r="W27" s="20"/>
    </row>
    <row r="29" spans="1:24" x14ac:dyDescent="0.2">
      <c r="D29" s="9"/>
      <c r="E29" s="6"/>
      <c r="F29" s="6"/>
      <c r="G29" s="6"/>
      <c r="H29" s="6"/>
      <c r="I29" s="6"/>
      <c r="J29" s="6"/>
      <c r="K29" s="6"/>
      <c r="L29" s="6"/>
      <c r="M29" s="6"/>
      <c r="N29" s="6"/>
      <c r="O29" s="6"/>
      <c r="P29" s="6"/>
      <c r="Q29" s="6"/>
      <c r="R29" s="6"/>
      <c r="S29" s="6"/>
      <c r="T29" s="6"/>
      <c r="U29" s="6"/>
      <c r="V29" s="6"/>
    </row>
    <row r="30" spans="1:24" ht="29.25" customHeight="1" x14ac:dyDescent="0.2">
      <c r="B30" s="141" t="s">
        <v>50</v>
      </c>
      <c r="C30" s="141"/>
      <c r="D30" s="141"/>
      <c r="E30" s="141"/>
      <c r="F30" s="141"/>
      <c r="G30" s="141"/>
      <c r="H30" s="141"/>
      <c r="I30" s="141"/>
      <c r="J30" s="141"/>
      <c r="K30" s="141"/>
      <c r="L30" s="141"/>
      <c r="M30" s="141"/>
      <c r="N30" s="141"/>
      <c r="O30" s="141"/>
      <c r="P30" s="141"/>
      <c r="Q30" s="141"/>
      <c r="R30" s="141"/>
      <c r="S30" s="141"/>
      <c r="T30" s="141"/>
      <c r="U30" s="141"/>
      <c r="V30" s="141"/>
    </row>
    <row r="31" spans="1:24" ht="20.25" customHeight="1" x14ac:dyDescent="0.2">
      <c r="B31" s="142" t="s">
        <v>51</v>
      </c>
      <c r="C31" s="143"/>
      <c r="D31" s="143"/>
      <c r="E31" s="143"/>
      <c r="F31" s="143"/>
      <c r="G31" s="143"/>
      <c r="H31" s="143"/>
      <c r="I31" s="143"/>
      <c r="J31" s="143"/>
      <c r="K31" s="143"/>
      <c r="L31" s="143"/>
      <c r="M31" s="143"/>
      <c r="N31" s="143"/>
      <c r="O31" s="143"/>
      <c r="P31" s="143"/>
      <c r="Q31" s="143"/>
      <c r="R31" s="143"/>
      <c r="S31" s="143"/>
      <c r="T31" s="143"/>
      <c r="U31" s="143"/>
      <c r="V31" s="143"/>
    </row>
  </sheetData>
  <sheetProtection selectLockedCells="1" selectUnlockedCells="1"/>
  <mergeCells count="19">
    <mergeCell ref="B18:B19"/>
    <mergeCell ref="W18:W23"/>
    <mergeCell ref="B1:D1"/>
    <mergeCell ref="B5:B6"/>
    <mergeCell ref="B7:B8"/>
    <mergeCell ref="B11:B12"/>
    <mergeCell ref="B4:C4"/>
    <mergeCell ref="W5:W12"/>
    <mergeCell ref="C11:V11"/>
    <mergeCell ref="C12:V12"/>
    <mergeCell ref="B20:B21"/>
    <mergeCell ref="B22:B23"/>
    <mergeCell ref="B17:C17"/>
    <mergeCell ref="B15:D15"/>
    <mergeCell ref="B26:B27"/>
    <mergeCell ref="B30:V30"/>
    <mergeCell ref="B31:V31"/>
    <mergeCell ref="C27:V27"/>
    <mergeCell ref="C26:V26"/>
  </mergeCells>
  <phoneticPr fontId="10" type="noConversion"/>
  <pageMargins left="0.55000000000000004" right="0.16" top="1.01" bottom="0.3" header="0.53" footer="0.27"/>
  <pageSetup scale="63" orientation="landscape" horizontalDpi="4294967292" r:id="rId1"/>
  <headerFooter alignWithMargins="0">
    <oddHeader>&amp;L&amp;"Arial,Bold"&amp;14Town of Clifton Park&amp;C&amp;"Arial,Bold"&amp;14Site Plan Review Schedule of Fees&amp;R&amp;"Arial,Bold"&amp;14 2015</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Site Plan Fee Calculator</vt:lpstr>
      <vt:lpstr>Site Plan Payments</vt:lpstr>
      <vt:lpstr>Sheet1</vt:lpstr>
      <vt:lpstr>'Site Plan Fee Calculator'!Print_Area</vt:lpstr>
      <vt:lpstr>'Site Plan Payments'!Print_Area</vt:lpstr>
    </vt:vector>
  </TitlesOfParts>
  <Manager/>
  <Company>Town of Clifton Park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mspringli</dc:creator>
  <cp:keywords/>
  <dc:description/>
  <cp:lastModifiedBy>John Scavo</cp:lastModifiedBy>
  <cp:revision/>
  <dcterms:created xsi:type="dcterms:W3CDTF">2008-09-23T19:25:13Z</dcterms:created>
  <dcterms:modified xsi:type="dcterms:W3CDTF">2022-01-14T20:59:53Z</dcterms:modified>
  <cp:category/>
  <cp:contentStatus/>
</cp:coreProperties>
</file>